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14235"/>
  </bookViews>
  <sheets>
    <sheet name="Калькулятор" sheetId="1" r:id="rId1"/>
    <sheet name="вычисления" sheetId="2" state="hidden" r:id="rId2"/>
  </sheets>
  <definedNames>
    <definedName name="втораяОсь">вычисления!$M$8</definedName>
    <definedName name="втораяОсьВыбор">вычисления!$M$7</definedName>
    <definedName name="диапазон">КонецПериода-НачалоПериода+1</definedName>
    <definedName name="КомпенсацияЗаМилю">#REF!</definedName>
    <definedName name="КомпенсируемоеРасстояние">вычисления!$D$10</definedName>
    <definedName name="КонецПериода">#REF!</definedName>
    <definedName name="мили">IF(AND(Калькулятор!$B1&gt;0,Калькулятор!$D1=""),милиПослеПоследнегоКолТопливаб,IF(Калькулятор!$D1="","",IF(Калькулятор!$C1="Обычная",IF(Калькулятор!$F1=0,0,Калькулятор!$F1-Калькулятор!$D1),милиПослеПоследнегоКолТоплива)))</definedName>
    <definedName name="милиПослеПоследнегоКолТоплива">IF(ROW()=ROW(Калькулятор!#REF!),Калькулятор!$D1-одометрНачальноеКолТоплива,Калькулятор!$D1-IFERROR(LOOKUP(2,1/(Калькулятор!#REF!="Заправка"),Калькулятор!#REF!),одометрНачальноеКолТоплива))</definedName>
    <definedName name="милиПослеПоследнегоКолТопливаб">IF(ROW()=ROW(Калькулятор!#REF!),MAX(Калькулятор!$D1048576,Калькулятор!$F1048576)-одометрНачальноеКолТоплива,MAX(Калькулятор!$D1048576,Калькулятор!$F1048576)-LOOKUP(2,1/(Калькулятор!#REF!="Заправка"),Калькулятор!#REF!))</definedName>
    <definedName name="НачалоПериода">#REF!</definedName>
    <definedName name="ОбщаяКомпенсация">вычисления!$D$11</definedName>
    <definedName name="одометрНачальноеКолТоплива">#REF!</definedName>
    <definedName name="Печать_заголовков" localSheetId="0">Калькулятор!#REF!</definedName>
    <definedName name="поездкиДаты">OFFSET(вычисления!$G$10,,,диапазон)</definedName>
    <definedName name="поездкиМили">OFFSET(вычисления!$H$10,,,диапазон)</definedName>
    <definedName name="топливоРяд">OFFSET(вычисления!$I$10,,втораяОсь="Затраты на топливо",диапазон)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K46" i="1" s="1"/>
  <c r="K45" i="1"/>
  <c r="H42" i="1"/>
  <c r="I42" i="1" s="1"/>
  <c r="I41" i="1"/>
  <c r="H40" i="1"/>
  <c r="I40" i="1" s="1"/>
  <c r="K39" i="1"/>
  <c r="I39" i="1"/>
  <c r="K33" i="1"/>
  <c r="K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K14" i="1"/>
  <c r="I14" i="1"/>
  <c r="I48" i="1" l="1"/>
  <c r="I33" i="1"/>
  <c r="I51" i="1" s="1"/>
  <c r="G53" i="1" s="1"/>
  <c r="K48" i="1"/>
  <c r="K51" i="1" s="1"/>
  <c r="I53" i="1" s="1"/>
  <c r="M8" i="2"/>
  <c r="I6" i="2" s="1"/>
  <c r="K53" i="1" l="1"/>
  <c r="G10" i="2"/>
  <c r="J10" i="2" l="1"/>
  <c r="I10" i="2"/>
  <c r="H10" i="2"/>
  <c r="D10" i="2"/>
  <c r="D11" i="2" s="1"/>
  <c r="G11" i="2"/>
  <c r="G12" i="2" s="1"/>
  <c r="I11" i="2" l="1"/>
  <c r="H11" i="2"/>
  <c r="I12" i="2"/>
  <c r="J12" i="2"/>
  <c r="J11" i="2"/>
  <c r="H12" i="2"/>
  <c r="G13" i="2"/>
  <c r="H13" i="2" s="1"/>
  <c r="I13" i="2" l="1"/>
  <c r="J13" i="2"/>
  <c r="G14" i="2"/>
  <c r="J14" i="2" l="1"/>
  <c r="H14" i="2"/>
  <c r="I14" i="2"/>
  <c r="G15" i="2"/>
  <c r="J15" i="2" l="1"/>
  <c r="H15" i="2"/>
  <c r="I15" i="2"/>
  <c r="G16" i="2"/>
  <c r="I16" i="2" l="1"/>
  <c r="J16" i="2"/>
  <c r="H16" i="2"/>
  <c r="G17" i="2"/>
  <c r="I17" i="2" l="1"/>
  <c r="J17" i="2"/>
  <c r="H17" i="2"/>
  <c r="G18" i="2"/>
  <c r="J18" i="2" l="1"/>
  <c r="I18" i="2"/>
  <c r="H18" i="2"/>
  <c r="G19" i="2"/>
  <c r="H19" i="2" l="1"/>
  <c r="J19" i="2"/>
  <c r="I19" i="2"/>
  <c r="G20" i="2"/>
  <c r="I20" i="2" l="1"/>
  <c r="H20" i="2"/>
  <c r="J20" i="2"/>
  <c r="G21" i="2"/>
  <c r="I21" i="2" l="1"/>
  <c r="H21" i="2"/>
  <c r="J21" i="2"/>
  <c r="G22" i="2"/>
  <c r="J22" i="2" l="1"/>
  <c r="I22" i="2"/>
  <c r="H22" i="2"/>
  <c r="G23" i="2"/>
  <c r="H23" i="2" l="1"/>
  <c r="J23" i="2"/>
  <c r="I23" i="2"/>
  <c r="G24" i="2"/>
  <c r="I24" i="2" l="1"/>
  <c r="H24" i="2"/>
  <c r="J24" i="2"/>
  <c r="G25" i="2"/>
  <c r="I25" i="2" l="1"/>
  <c r="H25" i="2"/>
  <c r="J25" i="2"/>
  <c r="G26" i="2"/>
  <c r="J26" i="2" l="1"/>
  <c r="I26" i="2"/>
  <c r="H26" i="2"/>
  <c r="G27" i="2"/>
  <c r="I27" i="2" l="1"/>
  <c r="J27" i="2"/>
  <c r="H27" i="2"/>
  <c r="G28" i="2"/>
  <c r="H28" i="2" l="1"/>
  <c r="I28" i="2"/>
  <c r="J28" i="2"/>
  <c r="G29" i="2"/>
  <c r="H29" i="2" l="1"/>
  <c r="I29" i="2"/>
  <c r="J29" i="2"/>
  <c r="G30" i="2"/>
  <c r="J30" i="2" l="1"/>
  <c r="H30" i="2"/>
  <c r="I30" i="2"/>
  <c r="G31" i="2"/>
  <c r="J31" i="2" l="1"/>
  <c r="I31" i="2"/>
  <c r="H31" i="2"/>
  <c r="G32" i="2"/>
  <c r="H32" i="2" l="1"/>
  <c r="J32" i="2"/>
  <c r="I32" i="2"/>
  <c r="G33" i="2"/>
  <c r="H33" i="2" l="1"/>
  <c r="J33" i="2"/>
  <c r="I33" i="2"/>
  <c r="G34" i="2"/>
  <c r="H34" i="2" l="1"/>
  <c r="J34" i="2"/>
  <c r="I34" i="2"/>
  <c r="G35" i="2"/>
  <c r="J35" i="2" l="1"/>
  <c r="I35" i="2"/>
  <c r="H35" i="2"/>
  <c r="G36" i="2"/>
  <c r="H36" i="2" l="1"/>
  <c r="J36" i="2"/>
  <c r="I36" i="2"/>
  <c r="G37" i="2"/>
  <c r="H37" i="2" l="1"/>
  <c r="J37" i="2"/>
  <c r="I37" i="2"/>
  <c r="G38" i="2"/>
  <c r="H38" i="2" l="1"/>
  <c r="J38" i="2"/>
  <c r="I38" i="2"/>
  <c r="G39" i="2"/>
  <c r="J39" i="2" l="1"/>
  <c r="I39" i="2"/>
  <c r="H39" i="2"/>
  <c r="G40" i="2"/>
  <c r="I40" i="2" l="1"/>
  <c r="H40" i="2"/>
  <c r="J40" i="2"/>
  <c r="G41" i="2"/>
  <c r="I41" i="2" l="1"/>
  <c r="J41" i="2"/>
  <c r="H41" i="2"/>
  <c r="G42" i="2"/>
  <c r="I42" i="2" l="1"/>
  <c r="J42" i="2"/>
  <c r="H42" i="2"/>
  <c r="G43" i="2"/>
  <c r="J43" i="2" l="1"/>
  <c r="H43" i="2"/>
  <c r="I43" i="2"/>
  <c r="G44" i="2"/>
  <c r="I44" i="2" l="1"/>
  <c r="J44" i="2"/>
  <c r="H44" i="2"/>
  <c r="G45" i="2"/>
  <c r="I45" i="2" l="1"/>
  <c r="J45" i="2"/>
  <c r="H45" i="2"/>
  <c r="G46" i="2"/>
  <c r="I46" i="2" l="1"/>
  <c r="J46" i="2"/>
  <c r="H46" i="2"/>
  <c r="G47" i="2"/>
  <c r="J47" i="2" l="1"/>
  <c r="H47" i="2"/>
  <c r="I47" i="2"/>
  <c r="G48" i="2"/>
  <c r="I48" i="2" l="1"/>
  <c r="J48" i="2"/>
  <c r="H48" i="2"/>
  <c r="G49" i="2"/>
  <c r="I49" i="2" l="1"/>
  <c r="J49" i="2"/>
  <c r="H49" i="2"/>
  <c r="G50" i="2"/>
  <c r="I50" i="2" l="1"/>
  <c r="J50" i="2"/>
  <c r="H50" i="2"/>
  <c r="G51" i="2"/>
  <c r="J51" i="2" l="1"/>
  <c r="H51" i="2"/>
  <c r="I51" i="2"/>
  <c r="G52" i="2"/>
  <c r="I52" i="2" l="1"/>
  <c r="J52" i="2"/>
  <c r="H52" i="2"/>
  <c r="G53" i="2"/>
  <c r="I53" i="2" l="1"/>
  <c r="J53" i="2"/>
  <c r="H53" i="2"/>
  <c r="G54" i="2"/>
  <c r="J54" i="2" l="1"/>
  <c r="I54" i="2"/>
  <c r="H54" i="2"/>
  <c r="G55" i="2"/>
  <c r="H55" i="2" l="1"/>
  <c r="J55" i="2"/>
  <c r="I55" i="2"/>
  <c r="G56" i="2"/>
  <c r="I56" i="2" l="1"/>
  <c r="H56" i="2"/>
  <c r="J56" i="2"/>
  <c r="G57" i="2"/>
  <c r="I57" i="2" l="1"/>
  <c r="H57" i="2"/>
  <c r="J57" i="2"/>
  <c r="G58" i="2"/>
  <c r="J58" i="2" l="1"/>
  <c r="I58" i="2"/>
  <c r="H58" i="2"/>
  <c r="G59" i="2"/>
  <c r="H59" i="2" l="1"/>
  <c r="J59" i="2"/>
  <c r="I59" i="2"/>
  <c r="G60" i="2"/>
  <c r="H60" i="2" l="1"/>
  <c r="J60" i="2"/>
  <c r="I60" i="2"/>
  <c r="G61" i="2"/>
  <c r="H61" i="2" l="1"/>
  <c r="J61" i="2"/>
  <c r="I61" i="2"/>
  <c r="G62" i="2"/>
  <c r="J62" i="2" l="1"/>
  <c r="I62" i="2"/>
  <c r="H62" i="2"/>
  <c r="G63" i="2"/>
  <c r="H63" i="2" l="1"/>
  <c r="J63" i="2"/>
  <c r="I63" i="2"/>
  <c r="G64" i="2"/>
  <c r="H64" i="2" l="1"/>
  <c r="J64" i="2"/>
  <c r="I64" i="2"/>
  <c r="G65" i="2"/>
  <c r="H65" i="2" l="1"/>
  <c r="J65" i="2"/>
  <c r="I65" i="2"/>
  <c r="G66" i="2"/>
  <c r="J66" i="2" l="1"/>
  <c r="I66" i="2"/>
  <c r="H66" i="2"/>
  <c r="G67" i="2"/>
  <c r="J67" i="2" l="1"/>
  <c r="I67" i="2"/>
  <c r="H67" i="2"/>
  <c r="G68" i="2"/>
  <c r="H68" i="2" l="1"/>
  <c r="J68" i="2"/>
  <c r="I68" i="2"/>
  <c r="G69" i="2"/>
  <c r="H69" i="2" l="1"/>
  <c r="J69" i="2"/>
  <c r="I69" i="2"/>
</calcChain>
</file>

<file path=xl/sharedStrings.xml><?xml version="1.0" encoding="utf-8"?>
<sst xmlns="http://schemas.openxmlformats.org/spreadsheetml/2006/main" count="116" uniqueCount="63">
  <si>
    <t>Заправка</t>
  </si>
  <si>
    <t>км/л</t>
  </si>
  <si>
    <t>Обычная</t>
  </si>
  <si>
    <t>руб./км</t>
  </si>
  <si>
    <t xml:space="preserve">Вторая ось:  </t>
  </si>
  <si>
    <t xml:space="preserve">Общая компенсация:  </t>
  </si>
  <si>
    <t>*** Этот лист должен остаться скрытым ***</t>
  </si>
  <si>
    <t xml:space="preserve">Компенсируемое расстояние:  </t>
  </si>
  <si>
    <t>Пройденное расстояние</t>
  </si>
  <si>
    <t xml:space="preserve"> </t>
  </si>
  <si>
    <t xml:space="preserve">Расчет экономической эффективности от использования реагента ПБС при ликвидации одной зоны поглощения </t>
  </si>
  <si>
    <t>Экономическая оценка эффективности от использования реагента ПБС осуществляется по двум вариантам. Первый вариант: - ликвидация поглощения при использовании тампонажного цемента и тампона.  Второй вариант: - ликвидация поглощения при использовании ПБС. При условии получения результата в обоих случаях.</t>
  </si>
  <si>
    <t>Показатели</t>
  </si>
  <si>
    <t>Обозн.</t>
  </si>
  <si>
    <t>Количество, т</t>
  </si>
  <si>
    <t>Цена 1т</t>
  </si>
  <si>
    <t>Старый вариант, стоимость руб</t>
  </si>
  <si>
    <t>Новый вариант, стоимость в руб</t>
  </si>
  <si>
    <t>Интервал ликвидации негерметичности, м</t>
  </si>
  <si>
    <t>м</t>
  </si>
  <si>
    <t>2500-2520м</t>
  </si>
  <si>
    <t>Буровая установка</t>
  </si>
  <si>
    <t>Уралмаш -3Д-86</t>
  </si>
  <si>
    <t>Продолжительность ликвидации, сут</t>
  </si>
  <si>
    <t>сут</t>
  </si>
  <si>
    <t>Сметная стоимость 1 часа работ бур устан</t>
  </si>
  <si>
    <t>руб</t>
  </si>
  <si>
    <t>Сметная стоимость работ</t>
  </si>
  <si>
    <t>Материалы:</t>
  </si>
  <si>
    <t>бентонит</t>
  </si>
  <si>
    <t>т</t>
  </si>
  <si>
    <t>-</t>
  </si>
  <si>
    <t>сода каустическая</t>
  </si>
  <si>
    <t>сода кальцинированная</t>
  </si>
  <si>
    <t>КССБ</t>
  </si>
  <si>
    <t>атапульгит</t>
  </si>
  <si>
    <t>крахмал</t>
  </si>
  <si>
    <t>пеногаситель</t>
  </si>
  <si>
    <t>FK Lube</t>
  </si>
  <si>
    <t>барит</t>
  </si>
  <si>
    <t>КМЦ</t>
  </si>
  <si>
    <t>NaСL</t>
  </si>
  <si>
    <t>Тампонажный цемент</t>
  </si>
  <si>
    <t>CaCL2</t>
  </si>
  <si>
    <t>Резиновая крошка</t>
  </si>
  <si>
    <t>Асбест</t>
  </si>
  <si>
    <t>ПБС</t>
  </si>
  <si>
    <t>Итого: затраты по хим реагентам:</t>
  </si>
  <si>
    <t>Работа спец. техники</t>
  </si>
  <si>
    <t>Обозн</t>
  </si>
  <si>
    <t xml:space="preserve">Кол-во. отработанных час </t>
  </si>
  <si>
    <t xml:space="preserve">Стоимость 1 часа,руб </t>
  </si>
  <si>
    <t>Работа ЦА-320</t>
  </si>
  <si>
    <t>час</t>
  </si>
  <si>
    <t>Дежурство ЦА-320</t>
  </si>
  <si>
    <t>Работа УС-6/30</t>
  </si>
  <si>
    <t>Дежурство УС-6/30</t>
  </si>
  <si>
    <t>Работа УСО-16</t>
  </si>
  <si>
    <t>Дежурства УСО-16</t>
  </si>
  <si>
    <t>Итого: затраты по тампонажной технике:</t>
  </si>
  <si>
    <t>Итого затрат:</t>
  </si>
  <si>
    <t>Экономия средств: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</si>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</sst>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0.0"/>
    <numFmt numFmtId="166" formatCode="m/d/yy"/>
    <numFmt numFmtId="167" formatCode="dd/mm/yy"/>
    <numFmt numFmtId="168" formatCode="#,##0.00&quot;р.&quot;"/>
    <numFmt numFmtId="169" formatCode="#,##0.00[$р.-419]"/>
  </numFmts>
  <fonts count="16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11"/>
      <color theme="0"/>
      <name val="Century Gothic"/>
      <family val="2"/>
      <charset val="204"/>
      <scheme val="minor"/>
    </font>
    <font>
      <b/>
      <sz val="28"/>
      <color theme="0"/>
      <name val="Impact"/>
      <family val="2"/>
      <scheme val="major"/>
    </font>
    <font>
      <sz val="10"/>
      <name val="Arial Cyr"/>
      <family val="2"/>
      <charset val="204"/>
    </font>
    <font>
      <sz val="16"/>
      <color theme="0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theme="0"/>
      <name val="Arial Cyr"/>
      <charset val="204"/>
    </font>
    <font>
      <b/>
      <sz val="16"/>
      <color rgb="FFC00000"/>
      <name val="Century Gothic"/>
      <family val="2"/>
      <charset val="204"/>
      <scheme val="minor"/>
    </font>
    <font>
      <b/>
      <sz val="16"/>
      <color theme="0"/>
      <name val="Century Gothic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2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6" fillId="5" borderId="0" xfId="7" applyFont="1" applyAlignment="1">
      <alignment vertical="center" wrapText="1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167" fontId="5" fillId="7" borderId="0" xfId="3" applyNumberFormat="1" applyFont="1" applyFill="1">
      <alignment horizontal="left"/>
    </xf>
    <xf numFmtId="168" fontId="3" fillId="2" borderId="1" xfId="1" applyNumberFormat="1" applyFont="1" applyFill="1" applyBorder="1" applyAlignment="1">
      <alignment horizontal="left" indent="1"/>
    </xf>
    <xf numFmtId="0" fontId="9" fillId="4" borderId="0" xfId="5" applyFont="1" applyFill="1" applyAlignment="1">
      <alignment horizontal="center" vertical="center" wrapText="1"/>
    </xf>
    <xf numFmtId="0" fontId="10" fillId="4" borderId="0" xfId="0" applyFont="1" applyAlignment="1">
      <alignment vertical="top" wrapText="1"/>
    </xf>
    <xf numFmtId="0" fontId="11" fillId="4" borderId="0" xfId="0" applyFont="1" applyAlignment="1">
      <alignment horizontal="center" vertical="top" wrapText="1"/>
    </xf>
    <xf numFmtId="0" fontId="12" fillId="4" borderId="3" xfId="0" applyFont="1" applyBorder="1" applyAlignment="1">
      <alignment horizontal="center" vertical="center" wrapText="1"/>
    </xf>
    <xf numFmtId="0" fontId="12" fillId="4" borderId="4" xfId="0" applyFont="1" applyBorder="1" applyAlignment="1">
      <alignment horizontal="center" vertical="center" wrapText="1"/>
    </xf>
    <xf numFmtId="0" fontId="13" fillId="4" borderId="5" xfId="0" applyFont="1" applyBorder="1" applyAlignment="1">
      <alignment horizontal="center" vertical="center" wrapText="1"/>
    </xf>
    <xf numFmtId="0" fontId="8" fillId="4" borderId="0" xfId="0" applyFont="1">
      <alignment horizontal="left" vertical="center" indent="1"/>
    </xf>
    <xf numFmtId="0" fontId="0" fillId="4" borderId="0" xfId="0" applyBorder="1">
      <alignment horizontal="left" vertical="center" indent="1"/>
    </xf>
    <xf numFmtId="0" fontId="12" fillId="4" borderId="0" xfId="0" applyFont="1" applyBorder="1" applyAlignment="1">
      <alignment horizontal="center" vertical="center" wrapText="1"/>
    </xf>
    <xf numFmtId="0" fontId="15" fillId="4" borderId="0" xfId="0" applyFont="1">
      <alignment horizontal="left" vertical="center" indent="1"/>
    </xf>
    <xf numFmtId="2" fontId="15" fillId="4" borderId="0" xfId="0" applyNumberFormat="1" applyFont="1">
      <alignment horizontal="left" vertical="center" indent="1"/>
    </xf>
    <xf numFmtId="169" fontId="14" fillId="4" borderId="0" xfId="0" applyNumberFormat="1" applyFont="1">
      <alignment horizontal="left" vertical="center" indent="1"/>
    </xf>
  </cellXfs>
  <cellStyles count="9">
    <cellStyle name="Calculated" xfId="4"/>
    <cellStyle name="Cents" xfId="2"/>
    <cellStyle name="Date 2" xfId="3"/>
    <cellStyle name="Miles" xfId="8"/>
    <cellStyle name="Top Rule" xfId="7"/>
    <cellStyle name="Ввод " xfId="6" builtinId="20" customBuiltin="1"/>
    <cellStyle name="Денежный [0]" xfId="1" builtinId="7" customBuiltin="1"/>
    <cellStyle name="Название" xfId="5" builtinId="15" customBuiltin="1"/>
    <cellStyle name="Обычный" xfId="0" builtinId="0" customBuiltin="1"/>
  </cellStyles>
  <dxfs count="2"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innoil.com/Innov/vodoizoliruyucshij-reagent-pb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0</xdr:col>
      <xdr:colOff>742950</xdr:colOff>
      <xdr:row>1</xdr:row>
      <xdr:rowOff>381000</xdr:rowOff>
    </xdr:to>
    <xdr:grpSp>
      <xdr:nvGrpSpPr>
        <xdr:cNvPr id="5" name="Значок журнала" descr="Циферблатный индикатор" title="Эмблема шаблона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Полилиния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Полилиния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2047875</xdr:colOff>
      <xdr:row>0</xdr:row>
      <xdr:rowOff>200025</xdr:rowOff>
    </xdr:from>
    <xdr:to>
      <xdr:col>15</xdr:col>
      <xdr:colOff>666750</xdr:colOff>
      <xdr:row>1</xdr:row>
      <xdr:rowOff>85725</xdr:rowOff>
    </xdr:to>
    <xdr:sp macro="" textlink="">
      <xdr:nvSpPr>
        <xdr:cNvPr id="18" name="К диаграмме" descr="&quot;&quot;" title="Кнопка навигации &quot;К журналу&quot;">
          <a:hlinkClick xmlns:r="http://schemas.openxmlformats.org/officeDocument/2006/relationships" r:id="rId1" tooltip="Просмотр диаграммы"/>
        </xdr:cNvPr>
        <xdr:cNvSpPr/>
      </xdr:nvSpPr>
      <xdr:spPr>
        <a:xfrm>
          <a:off x="11830050" y="200025"/>
          <a:ext cx="115252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</a:t>
          </a:r>
          <a:r>
            <a:rPr lang="ru-RU" sz="1600" spc="80">
              <a:latin typeface="+mj-lt"/>
            </a:rPr>
            <a:t>Сайт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A1:O53"/>
  <sheetViews>
    <sheetView showGridLines="0" tabSelected="1" zoomScaleNormal="100" workbookViewId="0">
      <selection activeCell="P3" sqref="O3:P3"/>
    </sheetView>
  </sheetViews>
  <sheetFormatPr defaultRowHeight="22.5" customHeight="1" x14ac:dyDescent="0.3"/>
  <cols>
    <col min="1" max="1" width="10.375" customWidth="1"/>
    <col min="2" max="2" width="35.25" customWidth="1"/>
    <col min="3" max="3" width="4.375" hidden="1" customWidth="1"/>
    <col min="4" max="4" width="3.125" hidden="1" customWidth="1"/>
    <col min="5" max="5" width="3.375" hidden="1" customWidth="1"/>
    <col min="6" max="6" width="9.25" customWidth="1"/>
    <col min="7" max="7" width="17.5" customWidth="1"/>
    <col min="8" max="8" width="9.75" customWidth="1"/>
    <col min="9" max="9" width="21" customWidth="1"/>
    <col min="10" max="10" width="12.875" customWidth="1"/>
    <col min="11" max="11" width="23" customWidth="1"/>
    <col min="13" max="13" width="11.75" customWidth="1"/>
    <col min="14" max="14" width="30.5" customWidth="1"/>
    <col min="15" max="15" width="2.75" customWidth="1"/>
  </cols>
  <sheetData>
    <row r="1" spans="2:15" ht="32.25" customHeight="1" x14ac:dyDescent="0.3">
      <c r="B1" s="10" t="s">
        <v>10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5" ht="63.75" customHeight="1" x14ac:dyDescent="0.3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15" ht="111.75" customHeight="1" x14ac:dyDescent="0.3">
      <c r="B3" s="12" t="s">
        <v>11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O3" t="s">
        <v>9</v>
      </c>
    </row>
    <row r="4" spans="2:15" ht="5.25" customHeight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5" ht="22.5" customHeight="1" thickBot="1" x14ac:dyDescent="0.35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5" ht="37.5" customHeight="1" x14ac:dyDescent="0.3">
      <c r="B6" s="13" t="s">
        <v>12</v>
      </c>
      <c r="C6" s="13"/>
      <c r="D6" s="13"/>
      <c r="E6" s="13"/>
      <c r="F6" s="13" t="s">
        <v>13</v>
      </c>
      <c r="G6" s="13" t="s">
        <v>14</v>
      </c>
      <c r="H6" s="13" t="s">
        <v>15</v>
      </c>
      <c r="I6" s="13" t="s">
        <v>16</v>
      </c>
      <c r="J6" s="13" t="s">
        <v>14</v>
      </c>
      <c r="K6" s="13" t="s">
        <v>17</v>
      </c>
    </row>
    <row r="7" spans="2:15" ht="22.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5" ht="22.5" customHeight="1" x14ac:dyDescent="0.3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5" ht="22.5" customHeight="1" thickBot="1" x14ac:dyDescent="0.35"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2:15" ht="22.5" customHeight="1" x14ac:dyDescent="0.3">
      <c r="B10" s="13" t="s">
        <v>18</v>
      </c>
      <c r="C10" s="13"/>
      <c r="D10" s="13"/>
      <c r="E10" s="13"/>
      <c r="F10" s="13" t="s">
        <v>19</v>
      </c>
      <c r="G10" s="13" t="s">
        <v>20</v>
      </c>
      <c r="H10" s="13"/>
      <c r="I10" s="13"/>
      <c r="J10" s="13"/>
      <c r="K10" s="13"/>
    </row>
    <row r="11" spans="2:15" ht="22.5" customHeight="1" x14ac:dyDescent="0.3">
      <c r="B11" s="14" t="s">
        <v>21</v>
      </c>
      <c r="C11" s="14"/>
      <c r="D11" s="14"/>
      <c r="E11" s="14"/>
      <c r="F11" s="14" t="s">
        <v>22</v>
      </c>
      <c r="G11" s="14"/>
      <c r="H11" s="14"/>
      <c r="I11" s="14"/>
      <c r="J11" s="14"/>
      <c r="K11" s="14"/>
    </row>
    <row r="12" spans="2:15" ht="22.5" customHeight="1" x14ac:dyDescent="0.3">
      <c r="B12" s="14" t="s">
        <v>23</v>
      </c>
      <c r="C12" s="14"/>
      <c r="D12" s="14"/>
      <c r="E12" s="14"/>
      <c r="F12" s="14" t="s">
        <v>24</v>
      </c>
      <c r="G12" s="14">
        <v>2</v>
      </c>
      <c r="H12" s="14"/>
      <c r="I12" s="14"/>
      <c r="J12" s="14">
        <v>0.5</v>
      </c>
      <c r="K12" s="14"/>
    </row>
    <row r="13" spans="2:15" ht="22.5" customHeight="1" thickBot="1" x14ac:dyDescent="0.35">
      <c r="B13" s="15" t="s">
        <v>25</v>
      </c>
      <c r="C13" s="15"/>
      <c r="D13" s="15"/>
      <c r="E13" s="15"/>
      <c r="F13" s="15" t="s">
        <v>26</v>
      </c>
      <c r="G13" s="15">
        <v>18000</v>
      </c>
      <c r="H13" s="15"/>
      <c r="I13" s="15"/>
      <c r="J13" s="15"/>
      <c r="K13" s="15"/>
    </row>
    <row r="14" spans="2:15" ht="22.5" customHeight="1" x14ac:dyDescent="0.3">
      <c r="B14" s="13" t="s">
        <v>27</v>
      </c>
      <c r="C14" s="13"/>
      <c r="D14" s="13"/>
      <c r="E14" s="13"/>
      <c r="F14" s="13" t="s">
        <v>26</v>
      </c>
      <c r="G14" s="13"/>
      <c r="H14" s="13"/>
      <c r="I14" s="13">
        <f>G13*(G12*24)</f>
        <v>864000</v>
      </c>
      <c r="J14" s="13"/>
      <c r="K14" s="13">
        <f>G13*(J12*24)</f>
        <v>216000</v>
      </c>
    </row>
    <row r="15" spans="2:15" ht="22.5" customHeight="1" x14ac:dyDescent="0.3">
      <c r="B15" s="14" t="s">
        <v>28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5" ht="22.5" customHeight="1" x14ac:dyDescent="0.3">
      <c r="B16" s="14" t="s">
        <v>29</v>
      </c>
      <c r="C16" s="14"/>
      <c r="D16" s="14"/>
      <c r="E16" s="14"/>
      <c r="F16" s="14" t="s">
        <v>30</v>
      </c>
      <c r="G16" s="14">
        <v>6</v>
      </c>
      <c r="H16" s="14">
        <v>8.7420000000000009</v>
      </c>
      <c r="I16" s="14">
        <f>G16*H16</f>
        <v>52.452000000000005</v>
      </c>
      <c r="J16" s="14" t="s">
        <v>31</v>
      </c>
      <c r="K16" s="14"/>
    </row>
    <row r="17" spans="2:11" ht="32.25" customHeight="1" thickBot="1" x14ac:dyDescent="0.35">
      <c r="B17" s="15" t="s">
        <v>32</v>
      </c>
      <c r="C17" s="15"/>
      <c r="D17" s="15"/>
      <c r="E17" s="15"/>
      <c r="F17" s="15" t="s">
        <v>30</v>
      </c>
      <c r="G17" s="15">
        <v>0.5</v>
      </c>
      <c r="H17" s="15">
        <v>24.459</v>
      </c>
      <c r="I17" s="15">
        <f>G17*H17</f>
        <v>12.2295</v>
      </c>
      <c r="J17" s="15" t="s">
        <v>31</v>
      </c>
      <c r="K17" s="15"/>
    </row>
    <row r="18" spans="2:11" ht="22.5" customHeight="1" x14ac:dyDescent="0.3">
      <c r="B18" s="13" t="s">
        <v>33</v>
      </c>
      <c r="C18" s="13"/>
      <c r="D18" s="13"/>
      <c r="E18" s="13"/>
      <c r="F18" s="13" t="s">
        <v>30</v>
      </c>
      <c r="G18" s="13">
        <v>0</v>
      </c>
      <c r="H18" s="13">
        <v>20.341999999999999</v>
      </c>
      <c r="I18" s="13">
        <f t="shared" ref="I18:I26" si="0">G18*H18</f>
        <v>0</v>
      </c>
      <c r="J18" s="13" t="s">
        <v>31</v>
      </c>
      <c r="K18" s="13"/>
    </row>
    <row r="19" spans="2:11" ht="22.5" customHeight="1" x14ac:dyDescent="0.3">
      <c r="B19" s="14" t="s">
        <v>34</v>
      </c>
      <c r="C19" s="14"/>
      <c r="D19" s="14"/>
      <c r="E19" s="14"/>
      <c r="F19" s="14" t="s">
        <v>30</v>
      </c>
      <c r="G19" s="14">
        <v>1</v>
      </c>
      <c r="H19" s="14">
        <v>27.687999999999999</v>
      </c>
      <c r="I19" s="14">
        <f t="shared" si="0"/>
        <v>27.687999999999999</v>
      </c>
      <c r="J19" s="14" t="s">
        <v>31</v>
      </c>
      <c r="K19" s="14"/>
    </row>
    <row r="20" spans="2:11" ht="30.75" customHeight="1" x14ac:dyDescent="0.3">
      <c r="B20" s="14" t="s">
        <v>35</v>
      </c>
      <c r="C20" s="14"/>
      <c r="D20" s="14"/>
      <c r="E20" s="14"/>
      <c r="F20" s="14" t="s">
        <v>30</v>
      </c>
      <c r="G20" s="14">
        <v>0</v>
      </c>
      <c r="H20" s="14">
        <v>10.58</v>
      </c>
      <c r="I20" s="14">
        <f t="shared" si="0"/>
        <v>0</v>
      </c>
      <c r="J20" s="14" t="s">
        <v>31</v>
      </c>
      <c r="K20" s="14"/>
    </row>
    <row r="21" spans="2:11" ht="36" customHeight="1" thickBot="1" x14ac:dyDescent="0.35">
      <c r="B21" s="15" t="s">
        <v>36</v>
      </c>
      <c r="C21" s="15"/>
      <c r="D21" s="15"/>
      <c r="E21" s="15"/>
      <c r="F21" s="15" t="s">
        <v>30</v>
      </c>
      <c r="G21" s="15">
        <v>0</v>
      </c>
      <c r="H21" s="15">
        <v>65.466999999999999</v>
      </c>
      <c r="I21" s="15">
        <f t="shared" si="0"/>
        <v>0</v>
      </c>
      <c r="J21" s="15" t="s">
        <v>31</v>
      </c>
      <c r="K21" s="15"/>
    </row>
    <row r="22" spans="2:11" ht="22.5" customHeight="1" x14ac:dyDescent="0.3">
      <c r="B22" s="13" t="s">
        <v>37</v>
      </c>
      <c r="C22" s="13"/>
      <c r="D22" s="13"/>
      <c r="E22" s="13"/>
      <c r="F22" s="13" t="s">
        <v>30</v>
      </c>
      <c r="G22" s="13">
        <v>0.1</v>
      </c>
      <c r="H22" s="13">
        <v>159781</v>
      </c>
      <c r="I22" s="13">
        <f t="shared" si="0"/>
        <v>15978.1</v>
      </c>
      <c r="J22" s="13" t="s">
        <v>31</v>
      </c>
      <c r="K22" s="13"/>
    </row>
    <row r="23" spans="2:11" ht="22.5" customHeight="1" x14ac:dyDescent="0.3">
      <c r="B23" s="14" t="s">
        <v>38</v>
      </c>
      <c r="C23" s="14"/>
      <c r="D23" s="14"/>
      <c r="E23" s="14"/>
      <c r="F23" s="14" t="s">
        <v>30</v>
      </c>
      <c r="G23" s="14">
        <v>0</v>
      </c>
      <c r="H23" s="14">
        <v>53269</v>
      </c>
      <c r="I23" s="14">
        <f t="shared" si="0"/>
        <v>0</v>
      </c>
      <c r="J23" s="14" t="s">
        <v>31</v>
      </c>
      <c r="K23" s="14"/>
    </row>
    <row r="24" spans="2:11" ht="22.5" customHeight="1" x14ac:dyDescent="0.3">
      <c r="B24" s="14" t="s">
        <v>39</v>
      </c>
      <c r="C24" s="14"/>
      <c r="D24" s="14"/>
      <c r="E24" s="14"/>
      <c r="F24" s="14" t="s">
        <v>30</v>
      </c>
      <c r="G24" s="14">
        <v>0</v>
      </c>
      <c r="H24" s="14">
        <v>6959</v>
      </c>
      <c r="I24" s="14">
        <f t="shared" si="0"/>
        <v>0</v>
      </c>
      <c r="J24" s="14" t="s">
        <v>31</v>
      </c>
      <c r="K24" s="14"/>
    </row>
    <row r="25" spans="2:11" ht="22.5" customHeight="1" thickBot="1" x14ac:dyDescent="0.35">
      <c r="B25" s="15" t="s">
        <v>40</v>
      </c>
      <c r="C25" s="15"/>
      <c r="D25" s="15"/>
      <c r="E25" s="15"/>
      <c r="F25" s="15" t="s">
        <v>30</v>
      </c>
      <c r="G25" s="15">
        <v>1</v>
      </c>
      <c r="H25" s="15">
        <v>228177</v>
      </c>
      <c r="I25" s="15">
        <f t="shared" si="0"/>
        <v>228177</v>
      </c>
      <c r="J25" s="15" t="s">
        <v>31</v>
      </c>
      <c r="K25" s="15"/>
    </row>
    <row r="26" spans="2:11" ht="22.5" customHeight="1" x14ac:dyDescent="0.3">
      <c r="B26" s="13" t="s">
        <v>41</v>
      </c>
      <c r="C26" s="13"/>
      <c r="D26" s="13"/>
      <c r="E26" s="13"/>
      <c r="F26" s="13" t="s">
        <v>30</v>
      </c>
      <c r="G26" s="13">
        <v>3</v>
      </c>
      <c r="H26" s="13">
        <v>1773</v>
      </c>
      <c r="I26" s="13">
        <f t="shared" si="0"/>
        <v>5319</v>
      </c>
      <c r="J26" s="13" t="s">
        <v>31</v>
      </c>
      <c r="K26" s="13"/>
    </row>
    <row r="27" spans="2:11" ht="22.5" customHeight="1" x14ac:dyDescent="0.3">
      <c r="B27" s="14" t="s">
        <v>42</v>
      </c>
      <c r="C27" s="14"/>
      <c r="D27" s="14"/>
      <c r="E27" s="14"/>
      <c r="F27" s="14" t="s">
        <v>30</v>
      </c>
      <c r="G27" s="14">
        <v>10</v>
      </c>
      <c r="H27" s="14">
        <v>3.04</v>
      </c>
      <c r="I27" s="14">
        <f>G27*H27</f>
        <v>30.4</v>
      </c>
      <c r="J27" s="14" t="s">
        <v>31</v>
      </c>
      <c r="K27" s="14"/>
    </row>
    <row r="28" spans="2:11" ht="22.5" customHeight="1" x14ac:dyDescent="0.3">
      <c r="B28" s="14" t="s">
        <v>43</v>
      </c>
      <c r="C28" s="14"/>
      <c r="D28" s="14"/>
      <c r="E28" s="14"/>
      <c r="F28" s="14" t="s">
        <v>30</v>
      </c>
      <c r="G28" s="14">
        <v>0.43</v>
      </c>
      <c r="H28" s="14">
        <v>24686</v>
      </c>
      <c r="I28" s="14">
        <f>G28*H28</f>
        <v>10614.98</v>
      </c>
      <c r="J28" s="14" t="s">
        <v>31</v>
      </c>
      <c r="K28" s="14"/>
    </row>
    <row r="29" spans="2:11" ht="22.5" customHeight="1" thickBot="1" x14ac:dyDescent="0.35">
      <c r="B29" s="15" t="s">
        <v>44</v>
      </c>
      <c r="C29" s="15"/>
      <c r="D29" s="15"/>
      <c r="E29" s="15"/>
      <c r="F29" s="15" t="s">
        <v>30</v>
      </c>
      <c r="G29" s="15">
        <v>0.13</v>
      </c>
      <c r="H29" s="15">
        <v>33152</v>
      </c>
      <c r="I29" s="15">
        <f>G29*H29</f>
        <v>4309.76</v>
      </c>
      <c r="J29" s="15" t="s">
        <v>31</v>
      </c>
      <c r="K29" s="15"/>
    </row>
    <row r="30" spans="2:11" ht="22.5" customHeight="1" x14ac:dyDescent="0.3">
      <c r="B30" s="13" t="s">
        <v>45</v>
      </c>
      <c r="C30" s="13"/>
      <c r="D30" s="13"/>
      <c r="E30" s="13"/>
      <c r="F30" s="13" t="s">
        <v>30</v>
      </c>
      <c r="G30" s="13">
        <v>0.13</v>
      </c>
      <c r="H30" s="13">
        <v>16818</v>
      </c>
      <c r="I30" s="13">
        <f>G30*H30</f>
        <v>2186.34</v>
      </c>
      <c r="J30" s="13" t="s">
        <v>31</v>
      </c>
      <c r="K30" s="13"/>
    </row>
    <row r="31" spans="2:11" ht="22.5" customHeight="1" x14ac:dyDescent="0.3">
      <c r="B31" s="14" t="s">
        <v>46</v>
      </c>
      <c r="C31" s="14"/>
      <c r="D31" s="14"/>
      <c r="E31" s="14"/>
      <c r="F31" s="14" t="s">
        <v>30</v>
      </c>
      <c r="G31" s="14" t="s">
        <v>31</v>
      </c>
      <c r="H31" s="14">
        <v>340000</v>
      </c>
      <c r="I31" s="14" t="s">
        <v>31</v>
      </c>
      <c r="J31" s="14">
        <v>0.5</v>
      </c>
      <c r="K31" s="14">
        <f>H31*J31</f>
        <v>170000</v>
      </c>
    </row>
    <row r="32" spans="2:11" ht="22.5" customHeight="1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22.5" customHeight="1" thickBot="1" x14ac:dyDescent="0.35">
      <c r="B33" s="15" t="s">
        <v>47</v>
      </c>
      <c r="C33" s="15"/>
      <c r="D33" s="15"/>
      <c r="E33" s="15"/>
      <c r="F33" s="15"/>
      <c r="G33" s="15"/>
      <c r="H33" s="15"/>
      <c r="I33" s="15">
        <f>SUM(I16:I30)</f>
        <v>266707.94950000005</v>
      </c>
      <c r="J33" s="15"/>
      <c r="K33" s="15">
        <f>SUM(K31:K32)</f>
        <v>170000</v>
      </c>
    </row>
    <row r="34" spans="2:11" ht="22.5" customHeight="1" x14ac:dyDescent="0.3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22.5" customHeight="1" x14ac:dyDescent="0.3">
      <c r="B35" s="14" t="s">
        <v>48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22.5" customHeight="1" x14ac:dyDescent="0.3">
      <c r="B36" s="14"/>
      <c r="C36" s="14"/>
      <c r="D36" s="14"/>
      <c r="E36" s="14"/>
      <c r="F36" s="14" t="s">
        <v>49</v>
      </c>
      <c r="G36" s="14" t="s">
        <v>50</v>
      </c>
      <c r="H36" s="14" t="s">
        <v>51</v>
      </c>
      <c r="I36" s="14" t="s">
        <v>16</v>
      </c>
      <c r="J36" s="14" t="s">
        <v>50</v>
      </c>
      <c r="K36" s="14" t="s">
        <v>17</v>
      </c>
    </row>
    <row r="37" spans="2:11" ht="22.5" customHeight="1" thickBot="1" x14ac:dyDescent="0.35"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2:11" ht="22.5" customHeight="1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22.5" customHeight="1" x14ac:dyDescent="0.3">
      <c r="B39" s="14" t="s">
        <v>52</v>
      </c>
      <c r="C39" s="14"/>
      <c r="D39" s="14"/>
      <c r="E39" s="14"/>
      <c r="F39" s="14" t="s">
        <v>53</v>
      </c>
      <c r="G39" s="14">
        <v>15</v>
      </c>
      <c r="H39" s="14">
        <v>594.46</v>
      </c>
      <c r="I39" s="14">
        <f>G39*H39</f>
        <v>8916.9000000000015</v>
      </c>
      <c r="J39" s="14">
        <v>1.5</v>
      </c>
      <c r="K39" s="14">
        <f>J39*H39*2</f>
        <v>1783.38</v>
      </c>
    </row>
    <row r="40" spans="2:11" ht="22.5" customHeight="1" x14ac:dyDescent="0.3">
      <c r="B40" s="14" t="s">
        <v>54</v>
      </c>
      <c r="C40" s="14"/>
      <c r="D40" s="14"/>
      <c r="E40" s="14"/>
      <c r="F40" s="14" t="s">
        <v>53</v>
      </c>
      <c r="G40" s="14">
        <v>37.5</v>
      </c>
      <c r="H40" s="14">
        <f>H39*0.6</f>
        <v>356.67599999999999</v>
      </c>
      <c r="I40" s="14">
        <f>G40*H40</f>
        <v>13375.35</v>
      </c>
      <c r="J40" s="14" t="s">
        <v>31</v>
      </c>
      <c r="K40" s="14" t="s">
        <v>31</v>
      </c>
    </row>
    <row r="41" spans="2:11" ht="22.5" customHeight="1" thickBot="1" x14ac:dyDescent="0.35">
      <c r="B41" s="15" t="s">
        <v>55</v>
      </c>
      <c r="C41" s="15"/>
      <c r="D41" s="15"/>
      <c r="E41" s="15"/>
      <c r="F41" s="15" t="s">
        <v>53</v>
      </c>
      <c r="G41" s="15">
        <v>17.5</v>
      </c>
      <c r="H41" s="15">
        <v>299.20999999999998</v>
      </c>
      <c r="I41" s="15">
        <f>G41*H41</f>
        <v>5236.1749999999993</v>
      </c>
      <c r="J41" s="15" t="s">
        <v>31</v>
      </c>
      <c r="K41" s="15" t="s">
        <v>31</v>
      </c>
    </row>
    <row r="42" spans="2:11" ht="22.5" customHeight="1" x14ac:dyDescent="0.3">
      <c r="B42" s="13" t="s">
        <v>56</v>
      </c>
      <c r="C42" s="13"/>
      <c r="D42" s="13"/>
      <c r="E42" s="13"/>
      <c r="F42" s="13" t="s">
        <v>53</v>
      </c>
      <c r="G42" s="13">
        <v>40.5</v>
      </c>
      <c r="H42" s="13">
        <f>H41*0.6</f>
        <v>179.52599999999998</v>
      </c>
      <c r="I42" s="13">
        <f>G42*H42</f>
        <v>7270.802999999999</v>
      </c>
      <c r="J42" s="13" t="s">
        <v>31</v>
      </c>
      <c r="K42" s="13" t="s">
        <v>31</v>
      </c>
    </row>
    <row r="43" spans="2:11" ht="22.5" customHeight="1" x14ac:dyDescent="0.3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22.5" customHeight="1" x14ac:dyDescent="0.3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22.5" customHeight="1" thickBot="1" x14ac:dyDescent="0.35">
      <c r="B45" s="15" t="s">
        <v>57</v>
      </c>
      <c r="C45" s="15"/>
      <c r="D45" s="15"/>
      <c r="E45" s="15"/>
      <c r="F45" s="15" t="s">
        <v>53</v>
      </c>
      <c r="G45" s="15" t="s">
        <v>31</v>
      </c>
      <c r="H45" s="15">
        <v>294.8</v>
      </c>
      <c r="I45" s="15" t="s">
        <v>31</v>
      </c>
      <c r="J45" s="15">
        <v>3.5</v>
      </c>
      <c r="K45" s="15">
        <f>H45*J45</f>
        <v>1031.8</v>
      </c>
    </row>
    <row r="46" spans="2:11" ht="22.5" customHeight="1" x14ac:dyDescent="0.3">
      <c r="B46" s="13" t="s">
        <v>58</v>
      </c>
      <c r="C46" s="13"/>
      <c r="D46" s="13"/>
      <c r="E46" s="13"/>
      <c r="F46" s="13" t="s">
        <v>53</v>
      </c>
      <c r="G46" s="13" t="s">
        <v>31</v>
      </c>
      <c r="H46" s="13">
        <f>H45*0.6</f>
        <v>176.88</v>
      </c>
      <c r="I46" s="13" t="s">
        <v>31</v>
      </c>
      <c r="J46" s="13">
        <v>8.5</v>
      </c>
      <c r="K46" s="13">
        <f>H46*J46</f>
        <v>1503.48</v>
      </c>
    </row>
    <row r="47" spans="2:11" ht="22.5" customHeight="1" x14ac:dyDescent="0.3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22.5" customHeight="1" x14ac:dyDescent="0.3">
      <c r="B48" s="14" t="s">
        <v>59</v>
      </c>
      <c r="C48" s="14"/>
      <c r="D48" s="14"/>
      <c r="E48" s="14"/>
      <c r="F48" s="14"/>
      <c r="G48" s="14"/>
      <c r="H48" s="14"/>
      <c r="I48" s="14">
        <f>SUM(I39:I46)</f>
        <v>34799.227999999996</v>
      </c>
      <c r="J48" s="14"/>
      <c r="K48" s="14">
        <f>SUM(K39:K46)</f>
        <v>4318.66</v>
      </c>
    </row>
    <row r="49" spans="1:11" ht="22.5" customHeight="1" thickBot="1" x14ac:dyDescent="0.35"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22.5" customHeight="1" x14ac:dyDescent="0.3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22.5" customHeight="1" x14ac:dyDescent="0.3">
      <c r="B51" s="16" t="s">
        <v>60</v>
      </c>
      <c r="C51" s="16"/>
      <c r="D51" s="16"/>
      <c r="E51" s="16"/>
      <c r="F51" s="16"/>
      <c r="G51" s="19"/>
      <c r="H51" s="19"/>
      <c r="I51" s="19">
        <f>I14+I33+I48</f>
        <v>1165507.1775</v>
      </c>
      <c r="J51" s="19"/>
      <c r="K51" s="19">
        <f>K14+K33+K48</f>
        <v>390318.66</v>
      </c>
    </row>
    <row r="52" spans="1:11" ht="22.5" customHeight="1" x14ac:dyDescent="0.3">
      <c r="B52" s="16"/>
      <c r="C52" s="16"/>
      <c r="D52" s="16"/>
      <c r="E52" s="16"/>
      <c r="F52" s="16"/>
      <c r="G52" s="19"/>
      <c r="H52" s="19"/>
      <c r="I52" s="19"/>
      <c r="J52" s="19"/>
      <c r="K52" s="19"/>
    </row>
    <row r="53" spans="1:11" ht="22.5" customHeight="1" x14ac:dyDescent="0.3">
      <c r="B53" s="16" t="s">
        <v>61</v>
      </c>
      <c r="C53" s="16"/>
      <c r="D53" s="16"/>
      <c r="E53" s="16"/>
      <c r="F53" s="16"/>
      <c r="G53" s="20">
        <f>I51</f>
        <v>1165507.1775</v>
      </c>
      <c r="H53" s="19" t="s">
        <v>31</v>
      </c>
      <c r="I53" s="19">
        <f>K51</f>
        <v>390318.66</v>
      </c>
      <c r="J53" s="19" t="s">
        <v>62</v>
      </c>
      <c r="K53" s="21">
        <f>G53-I53</f>
        <v>775188.51750000007</v>
      </c>
    </row>
  </sheetData>
  <mergeCells count="2">
    <mergeCell ref="B1:M2"/>
    <mergeCell ref="B3:M3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/>
  </sheetViews>
  <sheetFormatPr defaultRowHeight="16.5" x14ac:dyDescent="0.3"/>
  <cols>
    <col min="3" max="3" width="15.625" customWidth="1"/>
    <col min="4" max="4" width="12.625" bestFit="1" customWidth="1"/>
    <col min="7" max="7" width="16.25" customWidth="1"/>
    <col min="8" max="8" width="26.75" bestFit="1" customWidth="1"/>
    <col min="9" max="9" width="12.625" bestFit="1" customWidth="1"/>
    <col min="10" max="10" width="11.5" bestFit="1" customWidth="1"/>
    <col min="13" max="13" width="21" bestFit="1" customWidth="1"/>
    <col min="15" max="15" width="9.5" customWidth="1"/>
  </cols>
  <sheetData>
    <row r="1" spans="1:13" x14ac:dyDescent="0.3">
      <c r="A1" t="s">
        <v>6</v>
      </c>
    </row>
    <row r="6" spans="1:13" x14ac:dyDescent="0.3">
      <c r="I6" t="str">
        <f ca="1">OFFSET(I9,,втораяОсь="Затраты на топливо")</f>
        <v>руб./км</v>
      </c>
    </row>
    <row r="7" spans="1:13" x14ac:dyDescent="0.3">
      <c r="M7">
        <v>2</v>
      </c>
    </row>
    <row r="8" spans="1:13" x14ac:dyDescent="0.3">
      <c r="H8" t="s">
        <v>2</v>
      </c>
      <c r="I8" t="s">
        <v>0</v>
      </c>
      <c r="J8" t="s">
        <v>0</v>
      </c>
      <c r="L8" s="1" t="s">
        <v>4</v>
      </c>
      <c r="M8" s="7" t="str">
        <f>REPT("км/л",M7=1)&amp;REPT("Затраты на топливо",M7=2)</f>
        <v>Затраты на топливо</v>
      </c>
    </row>
    <row r="9" spans="1:13" x14ac:dyDescent="0.3">
      <c r="H9" t="s">
        <v>8</v>
      </c>
      <c r="I9" t="s">
        <v>1</v>
      </c>
      <c r="J9" t="s">
        <v>3</v>
      </c>
    </row>
    <row r="10" spans="1:13" ht="17.25" x14ac:dyDescent="0.3">
      <c r="C10" s="2" t="s">
        <v>7</v>
      </c>
      <c r="D10" s="3" t="e">
        <f>SUMIFS(Калькулятор!#REF!,Калькулятор!#REF!,"Да",Калькулятор!#REF!,"&gt;="&amp;НачалоПериода,Калькулятор!#REF!,"&lt;="&amp;КонецПериода)</f>
        <v>#REF!</v>
      </c>
      <c r="F10">
        <v>1</v>
      </c>
      <c r="G10" s="8" t="e">
        <f>НачалоПериода</f>
        <v>#REF!</v>
      </c>
      <c r="H10" s="5" t="e">
        <f>SUMIFS(Калькулятор!#REF!,Калькулятор!#REF!,G10,Калькулятор!#REF!,$H$8)</f>
        <v>#REF!</v>
      </c>
      <c r="I10" s="6" t="e">
        <f>IFERROR(AVERAGEIFS(Калькулятор!#REF!,Калькулятор!#REF!,G10,Калькулятор!#REF!,$I$8),NA())</f>
        <v>#N/A</v>
      </c>
      <c r="J10" s="6" t="e">
        <f>IFERROR(AVERAGEIFS(Калькулятор!#REF!,Калькулятор!#REF!,G10,Калькулятор!#REF!,$J$8),NA())</f>
        <v>#N/A</v>
      </c>
    </row>
    <row r="11" spans="1:13" ht="17.25" x14ac:dyDescent="0.3">
      <c r="C11" s="2" t="s">
        <v>5</v>
      </c>
      <c r="D11" s="9" t="e">
        <f>D10*КомпенсацияЗаМилю/100</f>
        <v>#REF!</v>
      </c>
      <c r="F11">
        <v>2</v>
      </c>
      <c r="G11" s="8" t="e">
        <f t="shared" ref="G11:G42" si="0">G10+1</f>
        <v>#REF!</v>
      </c>
      <c r="H11" s="5" t="e">
        <f>SUMIFS(Калькулятор!#REF!,Калькулятор!#REF!,G11,Калькулятор!#REF!,$H$8)</f>
        <v>#REF!</v>
      </c>
      <c r="I11" s="6" t="e">
        <f>IFERROR(AVERAGEIFS(Калькулятор!#REF!,Калькулятор!#REF!,G11,Калькулятор!#REF!,$I$8),NA())</f>
        <v>#N/A</v>
      </c>
      <c r="J11" s="6" t="e">
        <f>IFERROR(AVERAGEIFS(Калькулятор!#REF!,Калькулятор!#REF!,G11,Калькулятор!#REF!,$J$8),NA())</f>
        <v>#N/A</v>
      </c>
    </row>
    <row r="12" spans="1:13" ht="17.25" x14ac:dyDescent="0.3">
      <c r="F12">
        <v>3</v>
      </c>
      <c r="G12" s="8" t="e">
        <f t="shared" si="0"/>
        <v>#REF!</v>
      </c>
      <c r="H12" s="5" t="e">
        <f>SUMIFS(Калькулятор!#REF!,Калькулятор!#REF!,G12,Калькулятор!#REF!,$H$8)</f>
        <v>#REF!</v>
      </c>
      <c r="I12" s="6" t="e">
        <f>IFERROR(AVERAGEIFS(Калькулятор!#REF!,Калькулятор!#REF!,G12,Калькулятор!#REF!,$I$8),NA())</f>
        <v>#N/A</v>
      </c>
      <c r="J12" s="6" t="e">
        <f>IFERROR(AVERAGEIFS(Калькулятор!#REF!,Калькулятор!#REF!,G12,Калькулятор!#REF!,$J$8),NA())</f>
        <v>#N/A</v>
      </c>
    </row>
    <row r="13" spans="1:13" ht="17.25" x14ac:dyDescent="0.3">
      <c r="F13">
        <v>4</v>
      </c>
      <c r="G13" s="8" t="e">
        <f t="shared" si="0"/>
        <v>#REF!</v>
      </c>
      <c r="H13" s="5" t="e">
        <f>SUMIFS(Калькулятор!#REF!,Калькулятор!#REF!,G13,Калькулятор!#REF!,$H$8)</f>
        <v>#REF!</v>
      </c>
      <c r="I13" s="6" t="e">
        <f>IFERROR(AVERAGEIFS(Калькулятор!#REF!,Калькулятор!#REF!,G13,Калькулятор!#REF!,$I$8),NA())</f>
        <v>#N/A</v>
      </c>
      <c r="J13" s="6" t="e">
        <f>IFERROR(AVERAGEIFS(Калькулятор!#REF!,Калькулятор!#REF!,G13,Калькулятор!#REF!,$J$8),NA())</f>
        <v>#N/A</v>
      </c>
    </row>
    <row r="14" spans="1:13" ht="17.25" x14ac:dyDescent="0.3">
      <c r="F14">
        <v>5</v>
      </c>
      <c r="G14" s="8" t="e">
        <f t="shared" si="0"/>
        <v>#REF!</v>
      </c>
      <c r="H14" s="5" t="e">
        <f>SUMIFS(Калькулятор!#REF!,Калькулятор!#REF!,G14,Калькулятор!#REF!,$H$8)</f>
        <v>#REF!</v>
      </c>
      <c r="I14" s="6" t="e">
        <f>IFERROR(AVERAGEIFS(Калькулятор!#REF!,Калькулятор!#REF!,G14,Калькулятор!#REF!,$I$8),NA())</f>
        <v>#N/A</v>
      </c>
      <c r="J14" s="6" t="e">
        <f>IFERROR(AVERAGEIFS(Калькулятор!#REF!,Калькулятор!#REF!,G14,Калькулятор!#REF!,$J$8),NA())</f>
        <v>#N/A</v>
      </c>
    </row>
    <row r="15" spans="1:13" ht="17.25" x14ac:dyDescent="0.3">
      <c r="F15">
        <v>6</v>
      </c>
      <c r="G15" s="8" t="e">
        <f t="shared" si="0"/>
        <v>#REF!</v>
      </c>
      <c r="H15" s="5" t="e">
        <f>SUMIFS(Калькулятор!#REF!,Калькулятор!#REF!,G15,Калькулятор!#REF!,$H$8)</f>
        <v>#REF!</v>
      </c>
      <c r="I15" s="6" t="e">
        <f>IFERROR(AVERAGEIFS(Калькулятор!#REF!,Калькулятор!#REF!,G15,Калькулятор!#REF!,$I$8),NA())</f>
        <v>#N/A</v>
      </c>
      <c r="J15" s="6" t="e">
        <f>IFERROR(AVERAGEIFS(Калькулятор!#REF!,Калькулятор!#REF!,G15,Калькулятор!#REF!,$J$8),NA())</f>
        <v>#N/A</v>
      </c>
    </row>
    <row r="16" spans="1:13" ht="17.25" x14ac:dyDescent="0.3">
      <c r="F16">
        <v>7</v>
      </c>
      <c r="G16" s="8" t="e">
        <f t="shared" si="0"/>
        <v>#REF!</v>
      </c>
      <c r="H16" s="5" t="e">
        <f>SUMIFS(Калькулятор!#REF!,Калькулятор!#REF!,G16,Калькулятор!#REF!,$H$8)</f>
        <v>#REF!</v>
      </c>
      <c r="I16" s="6" t="e">
        <f>IFERROR(AVERAGEIFS(Калькулятор!#REF!,Калькулятор!#REF!,G16,Калькулятор!#REF!,$I$8),NA())</f>
        <v>#N/A</v>
      </c>
      <c r="J16" s="6" t="e">
        <f>IFERROR(AVERAGEIFS(Калькулятор!#REF!,Калькулятор!#REF!,G16,Калькулятор!#REF!,$J$8),NA())</f>
        <v>#N/A</v>
      </c>
    </row>
    <row r="17" spans="6:10" ht="17.25" x14ac:dyDescent="0.3">
      <c r="F17">
        <v>8</v>
      </c>
      <c r="G17" s="8" t="e">
        <f t="shared" si="0"/>
        <v>#REF!</v>
      </c>
      <c r="H17" s="5" t="e">
        <f>SUMIFS(Калькулятор!#REF!,Калькулятор!#REF!,G17,Калькулятор!#REF!,$H$8)</f>
        <v>#REF!</v>
      </c>
      <c r="I17" s="6" t="e">
        <f>IFERROR(AVERAGEIFS(Калькулятор!#REF!,Калькулятор!#REF!,G17,Калькулятор!#REF!,$I$8),NA())</f>
        <v>#N/A</v>
      </c>
      <c r="J17" s="6" t="e">
        <f>IFERROR(AVERAGEIFS(Калькулятор!#REF!,Калькулятор!#REF!,G17,Калькулятор!#REF!,$J$8),NA())</f>
        <v>#N/A</v>
      </c>
    </row>
    <row r="18" spans="6:10" ht="17.25" x14ac:dyDescent="0.3">
      <c r="F18">
        <v>9</v>
      </c>
      <c r="G18" s="8" t="e">
        <f t="shared" si="0"/>
        <v>#REF!</v>
      </c>
      <c r="H18" s="5" t="e">
        <f>SUMIFS(Калькулятор!#REF!,Калькулятор!#REF!,G18,Калькулятор!#REF!,$H$8)</f>
        <v>#REF!</v>
      </c>
      <c r="I18" s="6" t="e">
        <f>IFERROR(AVERAGEIFS(Калькулятор!#REF!,Калькулятор!#REF!,G18,Калькулятор!#REF!,$I$8),NA())</f>
        <v>#N/A</v>
      </c>
      <c r="J18" s="6" t="e">
        <f>IFERROR(AVERAGEIFS(Калькулятор!#REF!,Калькулятор!#REF!,G18,Калькулятор!#REF!,$J$8),NA())</f>
        <v>#N/A</v>
      </c>
    </row>
    <row r="19" spans="6:10" ht="17.25" x14ac:dyDescent="0.3">
      <c r="F19">
        <v>10</v>
      </c>
      <c r="G19" s="8" t="e">
        <f t="shared" si="0"/>
        <v>#REF!</v>
      </c>
      <c r="H19" s="5" t="e">
        <f>SUMIFS(Калькулятор!#REF!,Калькулятор!#REF!,G19,Калькулятор!#REF!,$H$8)</f>
        <v>#REF!</v>
      </c>
      <c r="I19" s="6" t="e">
        <f>IFERROR(AVERAGEIFS(Калькулятор!#REF!,Калькулятор!#REF!,G19,Калькулятор!#REF!,$I$8),NA())</f>
        <v>#N/A</v>
      </c>
      <c r="J19" s="6" t="e">
        <f>IFERROR(AVERAGEIFS(Калькулятор!#REF!,Калькулятор!#REF!,G19,Калькулятор!#REF!,$J$8),NA())</f>
        <v>#N/A</v>
      </c>
    </row>
    <row r="20" spans="6:10" ht="17.25" x14ac:dyDescent="0.3">
      <c r="F20">
        <v>11</v>
      </c>
      <c r="G20" s="8" t="e">
        <f t="shared" si="0"/>
        <v>#REF!</v>
      </c>
      <c r="H20" s="5" t="e">
        <f>SUMIFS(Калькулятор!#REF!,Калькулятор!#REF!,G20,Калькулятор!#REF!,$H$8)</f>
        <v>#REF!</v>
      </c>
      <c r="I20" s="6" t="e">
        <f>IFERROR(AVERAGEIFS(Калькулятор!#REF!,Калькулятор!#REF!,G20,Калькулятор!#REF!,$I$8),NA())</f>
        <v>#N/A</v>
      </c>
      <c r="J20" s="6" t="e">
        <f>IFERROR(AVERAGEIFS(Калькулятор!#REF!,Калькулятор!#REF!,G20,Калькулятор!#REF!,$J$8),NA())</f>
        <v>#N/A</v>
      </c>
    </row>
    <row r="21" spans="6:10" ht="17.25" x14ac:dyDescent="0.3">
      <c r="F21">
        <v>12</v>
      </c>
      <c r="G21" s="8" t="e">
        <f t="shared" si="0"/>
        <v>#REF!</v>
      </c>
      <c r="H21" s="5" t="e">
        <f>SUMIFS(Калькулятор!#REF!,Калькулятор!#REF!,G21,Калькулятор!#REF!,$H$8)</f>
        <v>#REF!</v>
      </c>
      <c r="I21" s="6" t="e">
        <f>IFERROR(AVERAGEIFS(Калькулятор!#REF!,Калькулятор!#REF!,G21,Калькулятор!#REF!,$I$8),NA())</f>
        <v>#N/A</v>
      </c>
      <c r="J21" s="6" t="e">
        <f>IFERROR(AVERAGEIFS(Калькулятор!#REF!,Калькулятор!#REF!,G21,Калькулятор!#REF!,$J$8),NA())</f>
        <v>#N/A</v>
      </c>
    </row>
    <row r="22" spans="6:10" ht="17.25" x14ac:dyDescent="0.3">
      <c r="F22">
        <v>13</v>
      </c>
      <c r="G22" s="8" t="e">
        <f t="shared" si="0"/>
        <v>#REF!</v>
      </c>
      <c r="H22" s="5" t="e">
        <f>SUMIFS(Калькулятор!#REF!,Калькулятор!#REF!,G22,Калькулятор!#REF!,$H$8)</f>
        <v>#REF!</v>
      </c>
      <c r="I22" s="6" t="e">
        <f>IFERROR(AVERAGEIFS(Калькулятор!#REF!,Калькулятор!#REF!,G22,Калькулятор!#REF!,$I$8),NA())</f>
        <v>#N/A</v>
      </c>
      <c r="J22" s="6" t="e">
        <f>IFERROR(AVERAGEIFS(Калькулятор!#REF!,Калькулятор!#REF!,G22,Калькулятор!#REF!,$J$8),NA())</f>
        <v>#N/A</v>
      </c>
    </row>
    <row r="23" spans="6:10" ht="17.25" x14ac:dyDescent="0.3">
      <c r="F23">
        <v>14</v>
      </c>
      <c r="G23" s="8" t="e">
        <f t="shared" si="0"/>
        <v>#REF!</v>
      </c>
      <c r="H23" s="5" t="e">
        <f>SUMIFS(Калькулятор!#REF!,Калькулятор!#REF!,G23,Калькулятор!#REF!,$H$8)</f>
        <v>#REF!</v>
      </c>
      <c r="I23" s="6" t="e">
        <f>IFERROR(AVERAGEIFS(Калькулятор!#REF!,Калькулятор!#REF!,G23,Калькулятор!#REF!,$I$8),NA())</f>
        <v>#N/A</v>
      </c>
      <c r="J23" s="6" t="e">
        <f>IFERROR(AVERAGEIFS(Калькулятор!#REF!,Калькулятор!#REF!,G23,Калькулятор!#REF!,$J$8),NA())</f>
        <v>#N/A</v>
      </c>
    </row>
    <row r="24" spans="6:10" ht="17.25" x14ac:dyDescent="0.3">
      <c r="F24">
        <v>15</v>
      </c>
      <c r="G24" s="8" t="e">
        <f t="shared" si="0"/>
        <v>#REF!</v>
      </c>
      <c r="H24" s="5" t="e">
        <f>SUMIFS(Калькулятор!#REF!,Калькулятор!#REF!,G24,Калькулятор!#REF!,$H$8)</f>
        <v>#REF!</v>
      </c>
      <c r="I24" s="6" t="e">
        <f>IFERROR(AVERAGEIFS(Калькулятор!#REF!,Калькулятор!#REF!,G24,Калькулятор!#REF!,$I$8),NA())</f>
        <v>#N/A</v>
      </c>
      <c r="J24" s="6" t="e">
        <f>IFERROR(AVERAGEIFS(Калькулятор!#REF!,Калькулятор!#REF!,G24,Калькулятор!#REF!,$J$8),NA())</f>
        <v>#N/A</v>
      </c>
    </row>
    <row r="25" spans="6:10" ht="17.25" x14ac:dyDescent="0.3">
      <c r="F25">
        <v>16</v>
      </c>
      <c r="G25" s="8" t="e">
        <f t="shared" si="0"/>
        <v>#REF!</v>
      </c>
      <c r="H25" s="5" t="e">
        <f>SUMIFS(Калькулятор!#REF!,Калькулятор!#REF!,G25,Калькулятор!#REF!,$H$8)</f>
        <v>#REF!</v>
      </c>
      <c r="I25" s="6" t="e">
        <f>IFERROR(AVERAGEIFS(Калькулятор!#REF!,Калькулятор!#REF!,G25,Калькулятор!#REF!,$I$8),NA())</f>
        <v>#N/A</v>
      </c>
      <c r="J25" s="6" t="e">
        <f>IFERROR(AVERAGEIFS(Калькулятор!#REF!,Калькулятор!#REF!,G25,Калькулятор!#REF!,$J$8),NA())</f>
        <v>#N/A</v>
      </c>
    </row>
    <row r="26" spans="6:10" ht="17.25" x14ac:dyDescent="0.3">
      <c r="F26">
        <v>17</v>
      </c>
      <c r="G26" s="8" t="e">
        <f t="shared" si="0"/>
        <v>#REF!</v>
      </c>
      <c r="H26" s="5" t="e">
        <f>SUMIFS(Калькулятор!#REF!,Калькулятор!#REF!,G26,Калькулятор!#REF!,$H$8)</f>
        <v>#REF!</v>
      </c>
      <c r="I26" s="6" t="e">
        <f>IFERROR(AVERAGEIFS(Калькулятор!#REF!,Калькулятор!#REF!,G26,Калькулятор!#REF!,$I$8),NA())</f>
        <v>#N/A</v>
      </c>
      <c r="J26" s="6" t="e">
        <f>IFERROR(AVERAGEIFS(Калькулятор!#REF!,Калькулятор!#REF!,G26,Калькулятор!#REF!,$J$8),NA())</f>
        <v>#N/A</v>
      </c>
    </row>
    <row r="27" spans="6:10" ht="17.25" x14ac:dyDescent="0.3">
      <c r="F27">
        <v>18</v>
      </c>
      <c r="G27" s="8" t="e">
        <f t="shared" si="0"/>
        <v>#REF!</v>
      </c>
      <c r="H27" s="5" t="e">
        <f>SUMIFS(Калькулятор!#REF!,Калькулятор!#REF!,G27,Калькулятор!#REF!,$H$8)</f>
        <v>#REF!</v>
      </c>
      <c r="I27" s="6" t="e">
        <f>IFERROR(AVERAGEIFS(Калькулятор!#REF!,Калькулятор!#REF!,G27,Калькулятор!#REF!,$I$8),NA())</f>
        <v>#N/A</v>
      </c>
      <c r="J27" s="6" t="e">
        <f>IFERROR(AVERAGEIFS(Калькулятор!#REF!,Калькулятор!#REF!,G27,Калькулятор!#REF!,$J$8),NA())</f>
        <v>#N/A</v>
      </c>
    </row>
    <row r="28" spans="6:10" ht="17.25" x14ac:dyDescent="0.3">
      <c r="F28">
        <v>19</v>
      </c>
      <c r="G28" s="8" t="e">
        <f t="shared" si="0"/>
        <v>#REF!</v>
      </c>
      <c r="H28" s="5" t="e">
        <f>SUMIFS(Калькулятор!#REF!,Калькулятор!#REF!,G28,Калькулятор!#REF!,$H$8)</f>
        <v>#REF!</v>
      </c>
      <c r="I28" s="6" t="e">
        <f>IFERROR(AVERAGEIFS(Калькулятор!#REF!,Калькулятор!#REF!,G28,Калькулятор!#REF!,$I$8),NA())</f>
        <v>#N/A</v>
      </c>
      <c r="J28" s="6" t="e">
        <f>IFERROR(AVERAGEIFS(Калькулятор!#REF!,Калькулятор!#REF!,G28,Калькулятор!#REF!,$J$8),NA())</f>
        <v>#N/A</v>
      </c>
    </row>
    <row r="29" spans="6:10" ht="17.25" x14ac:dyDescent="0.3">
      <c r="F29">
        <v>20</v>
      </c>
      <c r="G29" s="8" t="e">
        <f t="shared" si="0"/>
        <v>#REF!</v>
      </c>
      <c r="H29" s="5" t="e">
        <f>SUMIFS(Калькулятор!#REF!,Калькулятор!#REF!,G29,Калькулятор!#REF!,$H$8)</f>
        <v>#REF!</v>
      </c>
      <c r="I29" s="6" t="e">
        <f>IFERROR(AVERAGEIFS(Калькулятор!#REF!,Калькулятор!#REF!,G29,Калькулятор!#REF!,$I$8),NA())</f>
        <v>#N/A</v>
      </c>
      <c r="J29" s="6" t="e">
        <f>IFERROR(AVERAGEIFS(Калькулятор!#REF!,Калькулятор!#REF!,G29,Калькулятор!#REF!,$J$8),NA())</f>
        <v>#N/A</v>
      </c>
    </row>
    <row r="30" spans="6:10" ht="17.25" x14ac:dyDescent="0.3">
      <c r="F30">
        <v>21</v>
      </c>
      <c r="G30" s="8" t="e">
        <f t="shared" si="0"/>
        <v>#REF!</v>
      </c>
      <c r="H30" s="5" t="e">
        <f>SUMIFS(Калькулятор!#REF!,Калькулятор!#REF!,G30,Калькулятор!#REF!,$H$8)</f>
        <v>#REF!</v>
      </c>
      <c r="I30" s="6" t="e">
        <f>IFERROR(AVERAGEIFS(Калькулятор!#REF!,Калькулятор!#REF!,G30,Калькулятор!#REF!,$I$8),NA())</f>
        <v>#N/A</v>
      </c>
      <c r="J30" s="6" t="e">
        <f>IFERROR(AVERAGEIFS(Калькулятор!#REF!,Калькулятор!#REF!,G30,Калькулятор!#REF!,$J$8),NA())</f>
        <v>#N/A</v>
      </c>
    </row>
    <row r="31" spans="6:10" ht="17.25" x14ac:dyDescent="0.3">
      <c r="F31">
        <v>22</v>
      </c>
      <c r="G31" s="8" t="e">
        <f t="shared" si="0"/>
        <v>#REF!</v>
      </c>
      <c r="H31" s="5" t="e">
        <f>SUMIFS(Калькулятор!#REF!,Калькулятор!#REF!,G31,Калькулятор!#REF!,$H$8)</f>
        <v>#REF!</v>
      </c>
      <c r="I31" s="6" t="e">
        <f>IFERROR(AVERAGEIFS(Калькулятор!#REF!,Калькулятор!#REF!,G31,Калькулятор!#REF!,$I$8),NA())</f>
        <v>#N/A</v>
      </c>
      <c r="J31" s="6" t="e">
        <f>IFERROR(AVERAGEIFS(Калькулятор!#REF!,Калькулятор!#REF!,G31,Калькулятор!#REF!,$J$8),NA())</f>
        <v>#N/A</v>
      </c>
    </row>
    <row r="32" spans="6:10" ht="17.25" x14ac:dyDescent="0.3">
      <c r="F32">
        <v>23</v>
      </c>
      <c r="G32" s="8" t="e">
        <f t="shared" si="0"/>
        <v>#REF!</v>
      </c>
      <c r="H32" s="5" t="e">
        <f>SUMIFS(Калькулятор!#REF!,Калькулятор!#REF!,G32,Калькулятор!#REF!,$H$8)</f>
        <v>#REF!</v>
      </c>
      <c r="I32" s="6" t="e">
        <f>IFERROR(AVERAGEIFS(Калькулятор!#REF!,Калькулятор!#REF!,G32,Калькулятор!#REF!,$I$8),NA())</f>
        <v>#N/A</v>
      </c>
      <c r="J32" s="6" t="e">
        <f>IFERROR(AVERAGEIFS(Калькулятор!#REF!,Калькулятор!#REF!,G32,Калькулятор!#REF!,$J$8),NA())</f>
        <v>#N/A</v>
      </c>
    </row>
    <row r="33" spans="6:10" ht="17.25" x14ac:dyDescent="0.3">
      <c r="F33">
        <v>24</v>
      </c>
      <c r="G33" s="8" t="e">
        <f t="shared" si="0"/>
        <v>#REF!</v>
      </c>
      <c r="H33" s="5" t="e">
        <f>SUMIFS(Калькулятор!#REF!,Калькулятор!#REF!,G33,Калькулятор!#REF!,$H$8)</f>
        <v>#REF!</v>
      </c>
      <c r="I33" s="6" t="e">
        <f>IFERROR(AVERAGEIFS(Калькулятор!#REF!,Калькулятор!#REF!,G33,Калькулятор!#REF!,$I$8),NA())</f>
        <v>#N/A</v>
      </c>
      <c r="J33" s="6" t="e">
        <f>IFERROR(AVERAGEIFS(Калькулятор!#REF!,Калькулятор!#REF!,G33,Калькулятор!#REF!,$J$8),NA())</f>
        <v>#N/A</v>
      </c>
    </row>
    <row r="34" spans="6:10" ht="17.25" x14ac:dyDescent="0.3">
      <c r="F34">
        <v>25</v>
      </c>
      <c r="G34" s="8" t="e">
        <f t="shared" si="0"/>
        <v>#REF!</v>
      </c>
      <c r="H34" s="5" t="e">
        <f>SUMIFS(Калькулятор!#REF!,Калькулятор!#REF!,G34,Калькулятор!#REF!,$H$8)</f>
        <v>#REF!</v>
      </c>
      <c r="I34" s="6" t="e">
        <f>IFERROR(AVERAGEIFS(Калькулятор!#REF!,Калькулятор!#REF!,G34,Калькулятор!#REF!,$I$8),NA())</f>
        <v>#N/A</v>
      </c>
      <c r="J34" s="6" t="e">
        <f>IFERROR(AVERAGEIFS(Калькулятор!#REF!,Калькулятор!#REF!,G34,Калькулятор!#REF!,$J$8),NA())</f>
        <v>#N/A</v>
      </c>
    </row>
    <row r="35" spans="6:10" ht="17.25" x14ac:dyDescent="0.3">
      <c r="F35">
        <v>26</v>
      </c>
      <c r="G35" s="8" t="e">
        <f t="shared" si="0"/>
        <v>#REF!</v>
      </c>
      <c r="H35" s="5" t="e">
        <f>SUMIFS(Калькулятор!#REF!,Калькулятор!#REF!,G35,Калькулятор!#REF!,$H$8)</f>
        <v>#REF!</v>
      </c>
      <c r="I35" s="6" t="e">
        <f>IFERROR(AVERAGEIFS(Калькулятор!#REF!,Калькулятор!#REF!,G35,Калькулятор!#REF!,$I$8),NA())</f>
        <v>#N/A</v>
      </c>
      <c r="J35" s="6" t="e">
        <f>IFERROR(AVERAGEIFS(Калькулятор!#REF!,Калькулятор!#REF!,G35,Калькулятор!#REF!,$J$8),NA())</f>
        <v>#N/A</v>
      </c>
    </row>
    <row r="36" spans="6:10" ht="17.25" x14ac:dyDescent="0.3">
      <c r="F36">
        <v>27</v>
      </c>
      <c r="G36" s="8" t="e">
        <f t="shared" si="0"/>
        <v>#REF!</v>
      </c>
      <c r="H36" s="5" t="e">
        <f>SUMIFS(Калькулятор!#REF!,Калькулятор!#REF!,G36,Калькулятор!#REF!,$H$8)</f>
        <v>#REF!</v>
      </c>
      <c r="I36" s="6" t="e">
        <f>IFERROR(AVERAGEIFS(Калькулятор!#REF!,Калькулятор!#REF!,G36,Калькулятор!#REF!,$I$8),NA())</f>
        <v>#N/A</v>
      </c>
      <c r="J36" s="6" t="e">
        <f>IFERROR(AVERAGEIFS(Калькулятор!#REF!,Калькулятор!#REF!,G36,Калькулятор!#REF!,$J$8),NA())</f>
        <v>#N/A</v>
      </c>
    </row>
    <row r="37" spans="6:10" ht="17.25" x14ac:dyDescent="0.3">
      <c r="F37">
        <v>28</v>
      </c>
      <c r="G37" s="8" t="e">
        <f t="shared" si="0"/>
        <v>#REF!</v>
      </c>
      <c r="H37" s="5" t="e">
        <f>SUMIFS(Калькулятор!#REF!,Калькулятор!#REF!,G37,Калькулятор!#REF!,$H$8)</f>
        <v>#REF!</v>
      </c>
      <c r="I37" s="6" t="e">
        <f>IFERROR(AVERAGEIFS(Калькулятор!#REF!,Калькулятор!#REF!,G37,Калькулятор!#REF!,$I$8),NA())</f>
        <v>#N/A</v>
      </c>
      <c r="J37" s="6" t="e">
        <f>IFERROR(AVERAGEIFS(Калькулятор!#REF!,Калькулятор!#REF!,G37,Калькулятор!#REF!,$J$8),NA())</f>
        <v>#N/A</v>
      </c>
    </row>
    <row r="38" spans="6:10" ht="17.25" x14ac:dyDescent="0.3">
      <c r="F38">
        <v>29</v>
      </c>
      <c r="G38" s="8" t="e">
        <f t="shared" si="0"/>
        <v>#REF!</v>
      </c>
      <c r="H38" s="5" t="e">
        <f>SUMIFS(Калькулятор!#REF!,Калькулятор!#REF!,G38,Калькулятор!#REF!,$H$8)</f>
        <v>#REF!</v>
      </c>
      <c r="I38" s="6" t="e">
        <f>IFERROR(AVERAGEIFS(Калькулятор!#REF!,Калькулятор!#REF!,G38,Калькулятор!#REF!,$I$8),NA())</f>
        <v>#N/A</v>
      </c>
      <c r="J38" s="6" t="e">
        <f>IFERROR(AVERAGEIFS(Калькулятор!#REF!,Калькулятор!#REF!,G38,Калькулятор!#REF!,$J$8),NA())</f>
        <v>#N/A</v>
      </c>
    </row>
    <row r="39" spans="6:10" ht="17.25" x14ac:dyDescent="0.3">
      <c r="F39">
        <v>30</v>
      </c>
      <c r="G39" s="8" t="e">
        <f t="shared" si="0"/>
        <v>#REF!</v>
      </c>
      <c r="H39" s="5" t="e">
        <f>SUMIFS(Калькулятор!#REF!,Калькулятор!#REF!,G39,Калькулятор!#REF!,$H$8)</f>
        <v>#REF!</v>
      </c>
      <c r="I39" s="6" t="e">
        <f>IFERROR(AVERAGEIFS(Калькулятор!#REF!,Калькулятор!#REF!,G39,Калькулятор!#REF!,$I$8),NA())</f>
        <v>#N/A</v>
      </c>
      <c r="J39" s="6" t="e">
        <f>IFERROR(AVERAGEIFS(Калькулятор!#REF!,Калькулятор!#REF!,G39,Калькулятор!#REF!,$J$8),NA())</f>
        <v>#N/A</v>
      </c>
    </row>
    <row r="40" spans="6:10" ht="17.25" x14ac:dyDescent="0.3">
      <c r="F40">
        <v>31</v>
      </c>
      <c r="G40" s="8" t="e">
        <f t="shared" si="0"/>
        <v>#REF!</v>
      </c>
      <c r="H40" s="5" t="e">
        <f>SUMIFS(Калькулятор!#REF!,Калькулятор!#REF!,G40,Калькулятор!#REF!,$H$8)</f>
        <v>#REF!</v>
      </c>
      <c r="I40" s="6" t="e">
        <f>IFERROR(AVERAGEIFS(Калькулятор!#REF!,Калькулятор!#REF!,G40,Калькулятор!#REF!,$I$8),NA())</f>
        <v>#N/A</v>
      </c>
      <c r="J40" s="6" t="e">
        <f>IFERROR(AVERAGEIFS(Калькулятор!#REF!,Калькулятор!#REF!,G40,Калькулятор!#REF!,$J$8),NA())</f>
        <v>#N/A</v>
      </c>
    </row>
    <row r="41" spans="6:10" ht="17.25" x14ac:dyDescent="0.3">
      <c r="F41">
        <v>32</v>
      </c>
      <c r="G41" s="8" t="e">
        <f t="shared" si="0"/>
        <v>#REF!</v>
      </c>
      <c r="H41" s="5" t="e">
        <f>SUMIFS(Калькулятор!#REF!,Калькулятор!#REF!,G41,Калькулятор!#REF!,$H$8)</f>
        <v>#REF!</v>
      </c>
      <c r="I41" s="6" t="e">
        <f>IFERROR(AVERAGEIFS(Калькулятор!#REF!,Калькулятор!#REF!,G41,Калькулятор!#REF!,$I$8),NA())</f>
        <v>#N/A</v>
      </c>
      <c r="J41" s="6" t="e">
        <f>IFERROR(AVERAGEIFS(Калькулятор!#REF!,Калькулятор!#REF!,G41,Калькулятор!#REF!,$J$8),NA())</f>
        <v>#N/A</v>
      </c>
    </row>
    <row r="42" spans="6:10" ht="17.25" x14ac:dyDescent="0.3">
      <c r="F42">
        <v>33</v>
      </c>
      <c r="G42" s="8" t="e">
        <f t="shared" si="0"/>
        <v>#REF!</v>
      </c>
      <c r="H42" s="5" t="e">
        <f>SUMIFS(Калькулятор!#REF!,Калькулятор!#REF!,G42,Калькулятор!#REF!,$H$8)</f>
        <v>#REF!</v>
      </c>
      <c r="I42" s="6" t="e">
        <f>IFERROR(AVERAGEIFS(Калькулятор!#REF!,Калькулятор!#REF!,G42,Калькулятор!#REF!,$I$8),NA())</f>
        <v>#N/A</v>
      </c>
      <c r="J42" s="6" t="e">
        <f>IFERROR(AVERAGEIFS(Калькулятор!#REF!,Калькулятор!#REF!,G42,Калькулятор!#REF!,$J$8),NA())</f>
        <v>#N/A</v>
      </c>
    </row>
    <row r="43" spans="6:10" ht="17.25" x14ac:dyDescent="0.3">
      <c r="F43">
        <v>34</v>
      </c>
      <c r="G43" s="8" t="e">
        <f t="shared" ref="G43:G69" si="1">G42+1</f>
        <v>#REF!</v>
      </c>
      <c r="H43" s="5" t="e">
        <f>SUMIFS(Калькулятор!#REF!,Калькулятор!#REF!,G43,Калькулятор!#REF!,$H$8)</f>
        <v>#REF!</v>
      </c>
      <c r="I43" s="6" t="e">
        <f>IFERROR(AVERAGEIFS(Калькулятор!#REF!,Калькулятор!#REF!,G43,Калькулятор!#REF!,$I$8),NA())</f>
        <v>#N/A</v>
      </c>
      <c r="J43" s="6" t="e">
        <f>IFERROR(AVERAGEIFS(Калькулятор!#REF!,Калькулятор!#REF!,G43,Калькулятор!#REF!,$J$8),NA())</f>
        <v>#N/A</v>
      </c>
    </row>
    <row r="44" spans="6:10" ht="17.25" x14ac:dyDescent="0.3">
      <c r="F44">
        <v>35</v>
      </c>
      <c r="G44" s="8" t="e">
        <f t="shared" si="1"/>
        <v>#REF!</v>
      </c>
      <c r="H44" s="5" t="e">
        <f>SUMIFS(Калькулятор!#REF!,Калькулятор!#REF!,G44,Калькулятор!#REF!,$H$8)</f>
        <v>#REF!</v>
      </c>
      <c r="I44" s="6" t="e">
        <f>IFERROR(AVERAGEIFS(Калькулятор!#REF!,Калькулятор!#REF!,G44,Калькулятор!#REF!,$I$8),NA())</f>
        <v>#N/A</v>
      </c>
      <c r="J44" s="6" t="e">
        <f>IFERROR(AVERAGEIFS(Калькулятор!#REF!,Калькулятор!#REF!,G44,Калькулятор!#REF!,$J$8),NA())</f>
        <v>#N/A</v>
      </c>
    </row>
    <row r="45" spans="6:10" ht="17.25" x14ac:dyDescent="0.3">
      <c r="F45">
        <v>36</v>
      </c>
      <c r="G45" s="8" t="e">
        <f t="shared" si="1"/>
        <v>#REF!</v>
      </c>
      <c r="H45" s="5" t="e">
        <f>SUMIFS(Калькулятор!#REF!,Калькулятор!#REF!,G45,Калькулятор!#REF!,$H$8)</f>
        <v>#REF!</v>
      </c>
      <c r="I45" s="6" t="e">
        <f>IFERROR(AVERAGEIFS(Калькулятор!#REF!,Калькулятор!#REF!,G45,Калькулятор!#REF!,$I$8),NA())</f>
        <v>#N/A</v>
      </c>
      <c r="J45" s="6" t="e">
        <f>IFERROR(AVERAGEIFS(Калькулятор!#REF!,Калькулятор!#REF!,G45,Калькулятор!#REF!,$J$8),NA())</f>
        <v>#N/A</v>
      </c>
    </row>
    <row r="46" spans="6:10" ht="17.25" x14ac:dyDescent="0.3">
      <c r="F46">
        <v>37</v>
      </c>
      <c r="G46" s="8" t="e">
        <f t="shared" si="1"/>
        <v>#REF!</v>
      </c>
      <c r="H46" s="5" t="e">
        <f>SUMIFS(Калькулятор!#REF!,Калькулятор!#REF!,G46,Калькулятор!#REF!,$H$8)</f>
        <v>#REF!</v>
      </c>
      <c r="I46" s="6" t="e">
        <f>IFERROR(AVERAGEIFS(Калькулятор!#REF!,Калькулятор!#REF!,G46,Калькулятор!#REF!,$I$8),NA())</f>
        <v>#N/A</v>
      </c>
      <c r="J46" s="6" t="e">
        <f>IFERROR(AVERAGEIFS(Калькулятор!#REF!,Калькулятор!#REF!,G46,Калькулятор!#REF!,$J$8),NA())</f>
        <v>#N/A</v>
      </c>
    </row>
    <row r="47" spans="6:10" ht="17.25" x14ac:dyDescent="0.3">
      <c r="F47">
        <v>38</v>
      </c>
      <c r="G47" s="8" t="e">
        <f t="shared" si="1"/>
        <v>#REF!</v>
      </c>
      <c r="H47" s="5" t="e">
        <f>SUMIFS(Калькулятор!#REF!,Калькулятор!#REF!,G47,Калькулятор!#REF!,$H$8)</f>
        <v>#REF!</v>
      </c>
      <c r="I47" s="6" t="e">
        <f>IFERROR(AVERAGEIFS(Калькулятор!#REF!,Калькулятор!#REF!,G47,Калькулятор!#REF!,$I$8),NA())</f>
        <v>#N/A</v>
      </c>
      <c r="J47" s="6" t="e">
        <f>IFERROR(AVERAGEIFS(Калькулятор!#REF!,Калькулятор!#REF!,G47,Калькулятор!#REF!,$J$8),NA())</f>
        <v>#N/A</v>
      </c>
    </row>
    <row r="48" spans="6:10" ht="17.25" x14ac:dyDescent="0.3">
      <c r="F48">
        <v>39</v>
      </c>
      <c r="G48" s="8" t="e">
        <f t="shared" si="1"/>
        <v>#REF!</v>
      </c>
      <c r="H48" s="5" t="e">
        <f>SUMIFS(Калькулятор!#REF!,Калькулятор!#REF!,G48,Калькулятор!#REF!,$H$8)</f>
        <v>#REF!</v>
      </c>
      <c r="I48" s="6" t="e">
        <f>IFERROR(AVERAGEIFS(Калькулятор!#REF!,Калькулятор!#REF!,G48,Калькулятор!#REF!,$I$8),NA())</f>
        <v>#N/A</v>
      </c>
      <c r="J48" s="6" t="e">
        <f>IFERROR(AVERAGEIFS(Калькулятор!#REF!,Калькулятор!#REF!,G48,Калькулятор!#REF!,$J$8),NA())</f>
        <v>#N/A</v>
      </c>
    </row>
    <row r="49" spans="6:10" ht="17.25" x14ac:dyDescent="0.3">
      <c r="F49">
        <v>40</v>
      </c>
      <c r="G49" s="8" t="e">
        <f t="shared" si="1"/>
        <v>#REF!</v>
      </c>
      <c r="H49" s="5" t="e">
        <f>SUMIFS(Калькулятор!#REF!,Калькулятор!#REF!,G49,Калькулятор!#REF!,$H$8)</f>
        <v>#REF!</v>
      </c>
      <c r="I49" s="6" t="e">
        <f>IFERROR(AVERAGEIFS(Калькулятор!#REF!,Калькулятор!#REF!,G49,Калькулятор!#REF!,$I$8),NA())</f>
        <v>#N/A</v>
      </c>
      <c r="J49" s="6" t="e">
        <f>IFERROR(AVERAGEIFS(Калькулятор!#REF!,Калькулятор!#REF!,G49,Калькулятор!#REF!,$J$8),NA())</f>
        <v>#N/A</v>
      </c>
    </row>
    <row r="50" spans="6:10" ht="17.25" x14ac:dyDescent="0.3">
      <c r="F50">
        <v>41</v>
      </c>
      <c r="G50" s="8" t="e">
        <f t="shared" si="1"/>
        <v>#REF!</v>
      </c>
      <c r="H50" s="5" t="e">
        <f>SUMIFS(Калькулятор!#REF!,Калькулятор!#REF!,G50,Калькулятор!#REF!,$H$8)</f>
        <v>#REF!</v>
      </c>
      <c r="I50" s="6" t="e">
        <f>IFERROR(AVERAGEIFS(Калькулятор!#REF!,Калькулятор!#REF!,G50,Калькулятор!#REF!,$I$8),NA())</f>
        <v>#N/A</v>
      </c>
      <c r="J50" s="6" t="e">
        <f>IFERROR(AVERAGEIFS(Калькулятор!#REF!,Калькулятор!#REF!,G50,Калькулятор!#REF!,$J$8),NA())</f>
        <v>#N/A</v>
      </c>
    </row>
    <row r="51" spans="6:10" ht="17.25" x14ac:dyDescent="0.3">
      <c r="F51">
        <v>42</v>
      </c>
      <c r="G51" s="8" t="e">
        <f t="shared" si="1"/>
        <v>#REF!</v>
      </c>
      <c r="H51" s="5" t="e">
        <f>SUMIFS(Калькулятор!#REF!,Калькулятор!#REF!,G51,Калькулятор!#REF!,$H$8)</f>
        <v>#REF!</v>
      </c>
      <c r="I51" s="6" t="e">
        <f>IFERROR(AVERAGEIFS(Калькулятор!#REF!,Калькулятор!#REF!,G51,Калькулятор!#REF!,$I$8),NA())</f>
        <v>#N/A</v>
      </c>
      <c r="J51" s="6" t="e">
        <f>IFERROR(AVERAGEIFS(Калькулятор!#REF!,Калькулятор!#REF!,G51,Калькулятор!#REF!,$J$8),NA())</f>
        <v>#N/A</v>
      </c>
    </row>
    <row r="52" spans="6:10" ht="17.25" x14ac:dyDescent="0.3">
      <c r="F52">
        <v>43</v>
      </c>
      <c r="G52" s="8" t="e">
        <f t="shared" si="1"/>
        <v>#REF!</v>
      </c>
      <c r="H52" s="5" t="e">
        <f>SUMIFS(Калькулятор!#REF!,Калькулятор!#REF!,G52,Калькулятор!#REF!,$H$8)</f>
        <v>#REF!</v>
      </c>
      <c r="I52" s="6" t="e">
        <f>IFERROR(AVERAGEIFS(Калькулятор!#REF!,Калькулятор!#REF!,G52,Калькулятор!#REF!,$I$8),NA())</f>
        <v>#N/A</v>
      </c>
      <c r="J52" s="6" t="e">
        <f>IFERROR(AVERAGEIFS(Калькулятор!#REF!,Калькулятор!#REF!,G52,Калькулятор!#REF!,$J$8),NA())</f>
        <v>#N/A</v>
      </c>
    </row>
    <row r="53" spans="6:10" ht="17.25" x14ac:dyDescent="0.3">
      <c r="F53">
        <v>44</v>
      </c>
      <c r="G53" s="8" t="e">
        <f t="shared" si="1"/>
        <v>#REF!</v>
      </c>
      <c r="H53" s="5" t="e">
        <f>SUMIFS(Калькулятор!#REF!,Калькулятор!#REF!,G53,Калькулятор!#REF!,$H$8)</f>
        <v>#REF!</v>
      </c>
      <c r="I53" s="6" t="e">
        <f>IFERROR(AVERAGEIFS(Калькулятор!#REF!,Калькулятор!#REF!,G53,Калькулятор!#REF!,$I$8),NA())</f>
        <v>#N/A</v>
      </c>
      <c r="J53" s="6" t="e">
        <f>IFERROR(AVERAGEIFS(Калькулятор!#REF!,Калькулятор!#REF!,G53,Калькулятор!#REF!,$J$8),NA())</f>
        <v>#N/A</v>
      </c>
    </row>
    <row r="54" spans="6:10" ht="17.25" x14ac:dyDescent="0.3">
      <c r="F54">
        <v>45</v>
      </c>
      <c r="G54" s="8" t="e">
        <f t="shared" si="1"/>
        <v>#REF!</v>
      </c>
      <c r="H54" s="5" t="e">
        <f>SUMIFS(Калькулятор!#REF!,Калькулятор!#REF!,G54,Калькулятор!#REF!,$H$8)</f>
        <v>#REF!</v>
      </c>
      <c r="I54" s="6" t="e">
        <f>IFERROR(AVERAGEIFS(Калькулятор!#REF!,Калькулятор!#REF!,G54,Калькулятор!#REF!,$I$8),NA())</f>
        <v>#N/A</v>
      </c>
      <c r="J54" s="6" t="e">
        <f>IFERROR(AVERAGEIFS(Калькулятор!#REF!,Калькулятор!#REF!,G54,Калькулятор!#REF!,$J$8),NA())</f>
        <v>#N/A</v>
      </c>
    </row>
    <row r="55" spans="6:10" ht="17.25" x14ac:dyDescent="0.3">
      <c r="F55">
        <v>46</v>
      </c>
      <c r="G55" s="8" t="e">
        <f t="shared" si="1"/>
        <v>#REF!</v>
      </c>
      <c r="H55" s="5" t="e">
        <f>SUMIFS(Калькулятор!#REF!,Калькулятор!#REF!,G55,Калькулятор!#REF!,$H$8)</f>
        <v>#REF!</v>
      </c>
      <c r="I55" s="6" t="e">
        <f>IFERROR(AVERAGEIFS(Калькулятор!#REF!,Калькулятор!#REF!,G55,Калькулятор!#REF!,$I$8),NA())</f>
        <v>#N/A</v>
      </c>
      <c r="J55" s="6" t="e">
        <f>IFERROR(AVERAGEIFS(Калькулятор!#REF!,Калькулятор!#REF!,G55,Калькулятор!#REF!,$J$8),NA())</f>
        <v>#N/A</v>
      </c>
    </row>
    <row r="56" spans="6:10" ht="17.25" x14ac:dyDescent="0.3">
      <c r="F56">
        <v>47</v>
      </c>
      <c r="G56" s="8" t="e">
        <f t="shared" si="1"/>
        <v>#REF!</v>
      </c>
      <c r="H56" s="5" t="e">
        <f>SUMIFS(Калькулятор!#REF!,Калькулятор!#REF!,G56,Калькулятор!#REF!,$H$8)</f>
        <v>#REF!</v>
      </c>
      <c r="I56" s="6" t="e">
        <f>IFERROR(AVERAGEIFS(Калькулятор!#REF!,Калькулятор!#REF!,G56,Калькулятор!#REF!,$I$8),NA())</f>
        <v>#N/A</v>
      </c>
      <c r="J56" s="6" t="e">
        <f>IFERROR(AVERAGEIFS(Калькулятор!#REF!,Калькулятор!#REF!,G56,Калькулятор!#REF!,$J$8),NA())</f>
        <v>#N/A</v>
      </c>
    </row>
    <row r="57" spans="6:10" ht="17.25" x14ac:dyDescent="0.3">
      <c r="F57">
        <v>48</v>
      </c>
      <c r="G57" s="8" t="e">
        <f t="shared" si="1"/>
        <v>#REF!</v>
      </c>
      <c r="H57" s="5" t="e">
        <f>SUMIFS(Калькулятор!#REF!,Калькулятор!#REF!,G57,Калькулятор!#REF!,$H$8)</f>
        <v>#REF!</v>
      </c>
      <c r="I57" s="6" t="e">
        <f>IFERROR(AVERAGEIFS(Калькулятор!#REF!,Калькулятор!#REF!,G57,Калькулятор!#REF!,$I$8),NA())</f>
        <v>#N/A</v>
      </c>
      <c r="J57" s="6" t="e">
        <f>IFERROR(AVERAGEIFS(Калькулятор!#REF!,Калькулятор!#REF!,G57,Калькулятор!#REF!,$J$8),NA())</f>
        <v>#N/A</v>
      </c>
    </row>
    <row r="58" spans="6:10" ht="17.25" x14ac:dyDescent="0.3">
      <c r="F58">
        <v>49</v>
      </c>
      <c r="G58" s="8" t="e">
        <f t="shared" si="1"/>
        <v>#REF!</v>
      </c>
      <c r="H58" s="5" t="e">
        <f>SUMIFS(Калькулятор!#REF!,Калькулятор!#REF!,G58,Калькулятор!#REF!,$H$8)</f>
        <v>#REF!</v>
      </c>
      <c r="I58" s="6" t="e">
        <f>IFERROR(AVERAGEIFS(Калькулятор!#REF!,Калькулятор!#REF!,G58,Калькулятор!#REF!,$I$8),NA())</f>
        <v>#N/A</v>
      </c>
      <c r="J58" s="6" t="e">
        <f>IFERROR(AVERAGEIFS(Калькулятор!#REF!,Калькулятор!#REF!,G58,Калькулятор!#REF!,$J$8),NA())</f>
        <v>#N/A</v>
      </c>
    </row>
    <row r="59" spans="6:10" ht="17.25" x14ac:dyDescent="0.3">
      <c r="F59">
        <v>50</v>
      </c>
      <c r="G59" s="8" t="e">
        <f t="shared" si="1"/>
        <v>#REF!</v>
      </c>
      <c r="H59" s="5" t="e">
        <f>SUMIFS(Калькулятор!#REF!,Калькулятор!#REF!,G59,Калькулятор!#REF!,$H$8)</f>
        <v>#REF!</v>
      </c>
      <c r="I59" s="6" t="e">
        <f>IFERROR(AVERAGEIFS(Калькулятор!#REF!,Калькулятор!#REF!,G59,Калькулятор!#REF!,$I$8),NA())</f>
        <v>#N/A</v>
      </c>
      <c r="J59" s="6" t="e">
        <f>IFERROR(AVERAGEIFS(Калькулятор!#REF!,Калькулятор!#REF!,G59,Калькулятор!#REF!,$J$8),NA())</f>
        <v>#N/A</v>
      </c>
    </row>
    <row r="60" spans="6:10" ht="17.25" x14ac:dyDescent="0.3">
      <c r="F60">
        <v>51</v>
      </c>
      <c r="G60" s="8" t="e">
        <f t="shared" si="1"/>
        <v>#REF!</v>
      </c>
      <c r="H60" s="5" t="e">
        <f>SUMIFS(Калькулятор!#REF!,Калькулятор!#REF!,G60,Калькулятор!#REF!,$H$8)</f>
        <v>#REF!</v>
      </c>
      <c r="I60" s="6" t="e">
        <f>IFERROR(AVERAGEIFS(Калькулятор!#REF!,Калькулятор!#REF!,G60,Калькулятор!#REF!,$I$8),NA())</f>
        <v>#N/A</v>
      </c>
      <c r="J60" s="6" t="e">
        <f>IFERROR(AVERAGEIFS(Калькулятор!#REF!,Калькулятор!#REF!,G60,Калькулятор!#REF!,$J$8),NA())</f>
        <v>#N/A</v>
      </c>
    </row>
    <row r="61" spans="6:10" ht="17.25" x14ac:dyDescent="0.3">
      <c r="F61">
        <v>52</v>
      </c>
      <c r="G61" s="8" t="e">
        <f t="shared" si="1"/>
        <v>#REF!</v>
      </c>
      <c r="H61" s="5" t="e">
        <f>SUMIFS(Калькулятор!#REF!,Калькулятор!#REF!,G61,Калькулятор!#REF!,$H$8)</f>
        <v>#REF!</v>
      </c>
      <c r="I61" s="6" t="e">
        <f>IFERROR(AVERAGEIFS(Калькулятор!#REF!,Калькулятор!#REF!,G61,Калькулятор!#REF!,$I$8),NA())</f>
        <v>#N/A</v>
      </c>
      <c r="J61" s="6" t="e">
        <f>IFERROR(AVERAGEIFS(Калькулятор!#REF!,Калькулятор!#REF!,G61,Калькулятор!#REF!,$J$8),NA())</f>
        <v>#N/A</v>
      </c>
    </row>
    <row r="62" spans="6:10" ht="17.25" x14ac:dyDescent="0.3">
      <c r="F62">
        <v>53</v>
      </c>
      <c r="G62" s="8" t="e">
        <f t="shared" si="1"/>
        <v>#REF!</v>
      </c>
      <c r="H62" s="5" t="e">
        <f>SUMIFS(Калькулятор!#REF!,Калькулятор!#REF!,G62,Калькулятор!#REF!,$H$8)</f>
        <v>#REF!</v>
      </c>
      <c r="I62" s="6" t="e">
        <f>IFERROR(AVERAGEIFS(Калькулятор!#REF!,Калькулятор!#REF!,G62,Калькулятор!#REF!,$I$8),NA())</f>
        <v>#N/A</v>
      </c>
      <c r="J62" s="6" t="e">
        <f>IFERROR(AVERAGEIFS(Калькулятор!#REF!,Калькулятор!#REF!,G62,Калькулятор!#REF!,$J$8),NA())</f>
        <v>#N/A</v>
      </c>
    </row>
    <row r="63" spans="6:10" ht="17.25" x14ac:dyDescent="0.3">
      <c r="F63">
        <v>54</v>
      </c>
      <c r="G63" s="8" t="e">
        <f t="shared" si="1"/>
        <v>#REF!</v>
      </c>
      <c r="H63" s="5" t="e">
        <f>SUMIFS(Калькулятор!#REF!,Калькулятор!#REF!,G63,Калькулятор!#REF!,$H$8)</f>
        <v>#REF!</v>
      </c>
      <c r="I63" s="6" t="e">
        <f>IFERROR(AVERAGEIFS(Калькулятор!#REF!,Калькулятор!#REF!,G63,Калькулятор!#REF!,$I$8),NA())</f>
        <v>#N/A</v>
      </c>
      <c r="J63" s="6" t="e">
        <f>IFERROR(AVERAGEIFS(Калькулятор!#REF!,Калькулятор!#REF!,G63,Калькулятор!#REF!,$J$8),NA())</f>
        <v>#N/A</v>
      </c>
    </row>
    <row r="64" spans="6:10" ht="17.25" x14ac:dyDescent="0.3">
      <c r="F64">
        <v>55</v>
      </c>
      <c r="G64" s="8" t="e">
        <f t="shared" si="1"/>
        <v>#REF!</v>
      </c>
      <c r="H64" s="5" t="e">
        <f>SUMIFS(Калькулятор!#REF!,Калькулятор!#REF!,G64,Калькулятор!#REF!,$H$8)</f>
        <v>#REF!</v>
      </c>
      <c r="I64" s="6" t="e">
        <f>IFERROR(AVERAGEIFS(Калькулятор!#REF!,Калькулятор!#REF!,G64,Калькулятор!#REF!,$I$8),NA())</f>
        <v>#N/A</v>
      </c>
      <c r="J64" s="6" t="e">
        <f>IFERROR(AVERAGEIFS(Калькулятор!#REF!,Калькулятор!#REF!,G64,Калькулятор!#REF!,$J$8),NA())</f>
        <v>#N/A</v>
      </c>
    </row>
    <row r="65" spans="6:10" ht="17.25" x14ac:dyDescent="0.3">
      <c r="F65">
        <v>56</v>
      </c>
      <c r="G65" s="8" t="e">
        <f t="shared" si="1"/>
        <v>#REF!</v>
      </c>
      <c r="H65" s="5" t="e">
        <f>SUMIFS(Калькулятор!#REF!,Калькулятор!#REF!,G65,Калькулятор!#REF!,$H$8)</f>
        <v>#REF!</v>
      </c>
      <c r="I65" s="6" t="e">
        <f>IFERROR(AVERAGEIFS(Калькулятор!#REF!,Калькулятор!#REF!,G65,Калькулятор!#REF!,$I$8),NA())</f>
        <v>#N/A</v>
      </c>
      <c r="J65" s="6" t="e">
        <f>IFERROR(AVERAGEIFS(Калькулятор!#REF!,Калькулятор!#REF!,G65,Калькулятор!#REF!,$J$8),NA())</f>
        <v>#N/A</v>
      </c>
    </row>
    <row r="66" spans="6:10" ht="17.25" x14ac:dyDescent="0.3">
      <c r="F66">
        <v>57</v>
      </c>
      <c r="G66" s="8" t="e">
        <f t="shared" si="1"/>
        <v>#REF!</v>
      </c>
      <c r="H66" s="5" t="e">
        <f>SUMIFS(Калькулятор!#REF!,Калькулятор!#REF!,G66,Калькулятор!#REF!,$H$8)</f>
        <v>#REF!</v>
      </c>
      <c r="I66" s="6" t="e">
        <f>IFERROR(AVERAGEIFS(Калькулятор!#REF!,Калькулятор!#REF!,G66,Калькулятор!#REF!,$I$8),NA())</f>
        <v>#N/A</v>
      </c>
      <c r="J66" s="6" t="e">
        <f>IFERROR(AVERAGEIFS(Калькулятор!#REF!,Калькулятор!#REF!,G66,Калькулятор!#REF!,$J$8),NA())</f>
        <v>#N/A</v>
      </c>
    </row>
    <row r="67" spans="6:10" ht="17.25" x14ac:dyDescent="0.3">
      <c r="F67">
        <v>58</v>
      </c>
      <c r="G67" s="8" t="e">
        <f t="shared" si="1"/>
        <v>#REF!</v>
      </c>
      <c r="H67" s="5" t="e">
        <f>SUMIFS(Калькулятор!#REF!,Калькулятор!#REF!,G67,Калькулятор!#REF!,$H$8)</f>
        <v>#REF!</v>
      </c>
      <c r="I67" s="6" t="e">
        <f>IFERROR(AVERAGEIFS(Калькулятор!#REF!,Калькулятор!#REF!,G67,Калькулятор!#REF!,$I$8),NA())</f>
        <v>#N/A</v>
      </c>
      <c r="J67" s="6" t="e">
        <f>IFERROR(AVERAGEIFS(Калькулятор!#REF!,Калькулятор!#REF!,G67,Калькулятор!#REF!,$J$8),NA())</f>
        <v>#N/A</v>
      </c>
    </row>
    <row r="68" spans="6:10" ht="17.25" x14ac:dyDescent="0.3">
      <c r="F68">
        <v>59</v>
      </c>
      <c r="G68" s="8" t="e">
        <f t="shared" si="1"/>
        <v>#REF!</v>
      </c>
      <c r="H68" s="5" t="e">
        <f>SUMIFS(Калькулятор!#REF!,Калькулятор!#REF!,G68,Калькулятор!#REF!,$H$8)</f>
        <v>#REF!</v>
      </c>
      <c r="I68" s="6" t="e">
        <f>IFERROR(AVERAGEIFS(Калькулятор!#REF!,Калькулятор!#REF!,G68,Калькулятор!#REF!,$I$8),NA())</f>
        <v>#N/A</v>
      </c>
      <c r="J68" s="6" t="e">
        <f>IFERROR(AVERAGEIFS(Калькулятор!#REF!,Калькулятор!#REF!,G68,Калькулятор!#REF!,$J$8),NA())</f>
        <v>#N/A</v>
      </c>
    </row>
    <row r="69" spans="6:10" ht="17.25" x14ac:dyDescent="0.3">
      <c r="F69">
        <v>60</v>
      </c>
      <c r="G69" s="8" t="e">
        <f t="shared" si="1"/>
        <v>#REF!</v>
      </c>
      <c r="H69" s="5" t="e">
        <f>SUMIFS(Калькулятор!#REF!,Калькулятор!#REF!,G69,Калькулятор!#REF!,$H$8)</f>
        <v>#REF!</v>
      </c>
      <c r="I69" s="6" t="e">
        <f>IFERROR(AVERAGEIFS(Калькулятор!#REF!,Калькулятор!#REF!,G69,Калькулятор!#REF!,$I$8),NA())</f>
        <v>#N/A</v>
      </c>
      <c r="J69" s="6" t="e">
        <f>IFERROR(AVERAGEIFS(Калькулятор!#REF!,Калькулятор!#REF!,G69,Калькулятор!#REF!,$J$8),NA())</f>
        <v>#N/A</v>
      </c>
    </row>
  </sheetData>
  <dataValidations count="1">
    <dataValidation type="list" allowBlank="1" showInputMessage="1" showErrorMessage="1" sqref="M8">
      <formula1>"км/л,Затраты на топливо"</formula1>
    </dataValidation>
  </dataValidation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BD6D9A-2BE3-4668-B87D-BCE873014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Калькулятор</vt:lpstr>
      <vt:lpstr>вычисления</vt:lpstr>
      <vt:lpstr>втораяОсь</vt:lpstr>
      <vt:lpstr>втораяОсьВыбор</vt:lpstr>
      <vt:lpstr>КомпенсируемоеРасстояние</vt:lpstr>
      <vt:lpstr>ОбщаяКомпенсация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2016-01-28T06:36:17Z</dcterms:created>
  <dcterms:modified xsi:type="dcterms:W3CDTF">2016-01-28T06:51:29Z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TC031076509991</vt:lpwstr>
  </property>
</Properties>
</file>